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574C7879-7B8C-4B9C-A768-0E4DBF0F7597}"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10　ノロウイルス関連情報 " sheetId="101" r:id="rId3"/>
    <sheet name="10  衛生訓話" sheetId="142" r:id="rId4"/>
    <sheet name="10　新型コロナウイルス情報" sheetId="82" r:id="rId5"/>
    <sheet name="10　食中毒記事等 " sheetId="29" r:id="rId6"/>
    <sheet name="10　海外情報" sheetId="123" r:id="rId7"/>
    <sheet name="10　感染症統計" sheetId="125" r:id="rId8"/>
    <sheet name="9　感染症情報" sheetId="124" r:id="rId9"/>
    <sheet name="10 食品回収" sheetId="60" r:id="rId10"/>
    <sheet name="10　食品表示" sheetId="34" r:id="rId11"/>
    <sheet name="10　 残留農薬　等 " sheetId="35" r:id="rId12"/>
  </sheets>
  <definedNames>
    <definedName name="_xlnm._FilterDatabase" localSheetId="11" hidden="1">'10　 残留農薬　等 '!$A$1:$C$1</definedName>
    <definedName name="_xlnm._FilterDatabase" localSheetId="2" hidden="1">'10　ノロウイルス関連情報 '!$A$22:$G$75</definedName>
    <definedName name="_xlnm._FilterDatabase" localSheetId="5" hidden="1">'10　食中毒記事等 '!$A$1:$D$1</definedName>
    <definedName name="_xlnm.Print_Area" localSheetId="3">'10  衛生訓話'!$A$1:$M$20</definedName>
    <definedName name="_xlnm.Print_Area" localSheetId="11">'10　 残留農薬　等 '!$A$1:$A$15</definedName>
    <definedName name="_xlnm.Print_Area" localSheetId="2">'10　ノロウイルス関連情報 '!$A$1:$N$84</definedName>
    <definedName name="_xlnm.Print_Area" localSheetId="6">'10　海外情報'!$A$1:$C$35</definedName>
    <definedName name="_xlnm.Print_Area" localSheetId="7">'10　感染症統計'!$A$1:$AC$37</definedName>
    <definedName name="_xlnm.Print_Area" localSheetId="5">'10　食中毒記事等 '!$A$1:$D$6</definedName>
    <definedName name="_xlnm.Print_Area" localSheetId="9">'10 食品回収'!$A$1:$E$31</definedName>
    <definedName name="_xlnm.Print_Area" localSheetId="10">'10　食品表示'!$A$1:$N$13</definedName>
    <definedName name="_xlnm.Print_Area" localSheetId="8">'9　感染症情報'!$A$1:$D$21</definedName>
    <definedName name="_xlnm.Print_Area" localSheetId="1">スポンサー公告!$A$1:$R$39</definedName>
    <definedName name="_xlnm.Print_Titles" localSheetId="11">'10　 残留農薬　等 '!$1:$1</definedName>
    <definedName name="_xlnm.Print_Titles" localSheetId="5">'10　食中毒記事等 '!$1:$1</definedName>
  </definedNames>
  <calcPr calcId="191029"/>
</workbook>
</file>

<file path=xl/calcChain.xml><?xml version="1.0" encoding="utf-8"?>
<calcChain xmlns="http://schemas.openxmlformats.org/spreadsheetml/2006/main">
  <c r="B17" i="78" l="1"/>
  <c r="B24" i="101" l="1"/>
  <c r="P11" i="82"/>
  <c r="N71" i="101"/>
  <c r="M71" i="101"/>
  <c r="G74" i="101" l="1"/>
  <c r="G35" i="101" l="1"/>
  <c r="G24"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L30" i="82"/>
  <c r="L29" i="82"/>
  <c r="L28" i="82"/>
  <c r="L16" i="82"/>
  <c r="L17" i="82"/>
  <c r="L18" i="82"/>
  <c r="L19" i="82"/>
  <c r="L20" i="82"/>
  <c r="L21" i="82"/>
  <c r="L22" i="82"/>
  <c r="L23" i="82"/>
  <c r="L24" i="82"/>
  <c r="L25" i="82"/>
  <c r="L26" i="82"/>
  <c r="L27" i="82"/>
  <c r="L15" i="82"/>
  <c r="L14" i="82"/>
  <c r="L13" i="82"/>
  <c r="B11" i="78"/>
  <c r="G73" i="101"/>
  <c r="B14" i="78" l="1"/>
  <c r="B15"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I23" i="82" l="1"/>
  <c r="B9" i="78"/>
  <c r="B16"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I14" i="82" l="1"/>
  <c r="I18" i="82"/>
  <c r="I15" i="82"/>
  <c r="I16" i="82"/>
  <c r="I17" i="82"/>
  <c r="I19" i="82"/>
  <c r="I20" i="82"/>
  <c r="I21" i="82"/>
  <c r="I22" i="82"/>
  <c r="B23" i="101" l="1"/>
  <c r="B12" i="78" l="1"/>
  <c r="K28" i="82" l="1"/>
  <c r="K29" i="82"/>
  <c r="K30" i="82"/>
  <c r="I30" i="82"/>
  <c r="N14" i="82" l="1"/>
  <c r="G75" i="101" l="1"/>
  <c r="F75" i="101" s="1"/>
  <c r="D10" i="78"/>
  <c r="I74" i="101" l="1"/>
  <c r="I73" i="101"/>
  <c r="F10" i="78" s="1"/>
  <c r="M75" i="101"/>
  <c r="K75" i="101"/>
  <c r="K23" i="82" l="1"/>
  <c r="K13" i="82" l="1"/>
  <c r="B18" i="78" l="1"/>
  <c r="K14" i="82" l="1"/>
  <c r="I13" i="82" l="1"/>
  <c r="K27" i="82" l="1"/>
  <c r="K26" i="82"/>
  <c r="K18" i="82"/>
  <c r="K19" i="82"/>
  <c r="K20" i="82"/>
  <c r="K21" i="82"/>
  <c r="K22" i="82"/>
  <c r="K24" i="82"/>
  <c r="K25" i="82"/>
  <c r="K17" i="82"/>
  <c r="K16" i="82"/>
  <c r="K15" i="82"/>
  <c r="I24" i="82" l="1"/>
  <c r="I25" i="82"/>
  <c r="I26" i="82"/>
  <c r="I27" i="82"/>
  <c r="I28" i="82"/>
  <c r="I29" i="82"/>
</calcChain>
</file>

<file path=xl/sharedStrings.xml><?xml version="1.0" encoding="utf-8"?>
<sst xmlns="http://schemas.openxmlformats.org/spreadsheetml/2006/main" count="705" uniqueCount="487">
  <si>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</si>
  <si>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</si>
  <si>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</si>
  <si>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</si>
  <si>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</si>
  <si>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</si>
  <si>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</si>
  <si>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</si>
  <si>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</si>
  <si>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</si>
  <si>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</si>
  <si>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</si>
  <si>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</si>
  <si>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</si>
  <si>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</si>
  <si>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</si>
  <si>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</si>
  <si>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</si>
  <si>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</si>
  <si>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</si>
  <si>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</si>
  <si>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</si>
  <si>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</si>
  <si>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</si>
  <si>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</si>
  <si>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</si>
  <si>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</si>
  <si>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</si>
  <si>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</si>
  <si>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</si>
  <si>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</si>
  <si>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</si>
  <si>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</si>
  <si>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</si>
  <si>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</si>
  <si>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</si>
  <si>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</si>
  <si>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</si>
  <si>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</si>
  <si>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</si>
  <si>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</si>
  <si>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</si>
  <si>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</si>
  <si>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</si>
  <si>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</si>
  <si>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</si>
  <si>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</si>
  <si>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</si>
  <si>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</si>
  <si>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</si>
  <si>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</si>
  <si>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</si>
  <si>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</si>
  <si>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</si>
  <si>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</si>
  <si>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</si>
  <si>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</si>
  <si>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</si>
  <si>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</si>
  <si>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</si>
  <si>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</si>
  <si>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</si>
  <si>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</si>
  <si>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</si>
  <si>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</si>
  <si>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</si>
  <si>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</si>
  <si>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</si>
  <si>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</si>
  <si>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</si>
  <si>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</si>
  <si>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</si>
  <si>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</si>
  <si>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</si>
  <si>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</si>
  <si>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</si>
  <si>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</si>
  <si>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</si>
  <si>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</si>
  <si>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</si>
  <si>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</si>
  <si>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</si>
  <si>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</si>
  <si>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</si>
  <si>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</si>
  <si>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</si>
  <si>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</si>
  <si>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</si>
  <si>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</si>
  <si>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</si>
  <si>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</si>
  <si>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</si>
  <si>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</si>
  <si>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</si>
  <si>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</si>
  <si>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</si>
  <si>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</si>
  <si>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</si>
  <si>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</si>
  <si>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</si>
  <si>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</si>
  <si>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</si>
  <si>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</si>
  <si>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</si>
  <si>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</si>
  <si>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</si>
  <si>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</si>
  <si>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</si>
  <si>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</si>
  <si>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</si>
  <si>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</si>
  <si>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</si>
  <si>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</si>
  <si>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</si>
  <si>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</si>
  <si>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</si>
  <si>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</si>
  <si>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</si>
  <si>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</si>
  <si>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</si>
  <si>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</si>
  <si>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</si>
  <si>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</si>
  <si>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</si>
  <si>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</si>
  <si>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</si>
  <si>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</si>
  <si>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</si>
  <si>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</si>
  <si>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</si>
  <si>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</si>
  <si>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</si>
  <si>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</si>
  <si>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</si>
  <si>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</si>
  <si>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</si>
  <si>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</si>
  <si>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</si>
  <si>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</si>
  <si>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</si>
  <si>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</si>
  <si>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</si>
  <si>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</si>
  <si>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</si>
  <si>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</si>
  <si>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</si>
  <si>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</si>
  <si>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</si>
  <si>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</si>
  <si>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</si>
  <si>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</si>
  <si>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</si>
  <si>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</si>
  <si>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</si>
  <si>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</si>
  <si>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</si>
  <si>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</si>
  <si>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</si>
  <si>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</si>
  <si>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</si>
  <si>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</si>
  <si>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</si>
  <si>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</si>
  <si>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</si>
  <si>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</si>
  <si>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</si>
  <si>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</si>
  <si>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</si>
  <si>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</si>
  <si>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</si>
  <si>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</si>
  <si>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</si>
  <si>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</si>
  <si>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</si>
  <si>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</si>
  <si>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</si>
  <si>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</si>
  <si>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</si>
  <si>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</si>
  <si>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</si>
  <si>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</si>
  <si>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</si>
  <si>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</si>
  <si>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</si>
  <si>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</si>
  <si>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</si>
  <si>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</si>
  <si>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</si>
  <si>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</si>
  <si>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</si>
  <si>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</si>
  <si>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</si>
  <si>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</si>
  <si>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</si>
  <si>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</si>
  <si>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</si>
  <si>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</si>
  <si>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</si>
  <si>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</si>
  <si>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</si>
  <si>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</si>
  <si>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</si>
  <si>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</si>
  <si>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</si>
  <si>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</si>
  <si>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</si>
  <si>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</si>
  <si>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</si>
  <si>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</si>
  <si>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</si>
  <si>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</si>
  <si>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</si>
  <si>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</si>
  <si>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</si>
  <si>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</si>
  <si>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</si>
  <si>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</si>
  <si>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</si>
  <si>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</si>
  <si>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</si>
  <si>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</si>
  <si>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</si>
  <si>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</si>
  <si>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</si>
  <si>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</si>
  <si>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</si>
  <si>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</si>
  <si>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</si>
  <si>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</si>
  <si>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</si>
  <si>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</si>
  <si>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</si>
  <si>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</si>
  <si>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</si>
  <si>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</si>
  <si>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</si>
  <si>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</si>
  <si>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</si>
  <si>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</si>
  <si>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</si>
  <si>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</si>
  <si>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</si>
  <si>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</si>
  <si>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</si>
  <si>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</si>
  <si>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</si>
  <si>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</si>
  <si>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</si>
  <si>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</si>
  <si>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</si>
  <si>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</si>
  <si>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</si>
  <si>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</si>
  <si>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</si>
  <si>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</si>
  <si>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</si>
  <si>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</si>
  <si>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</si>
  <si>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皆様  週刊情報2022-48を配信いたします</t>
    <phoneticPr fontId="5"/>
  </si>
  <si>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</si>
  <si>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</si>
  <si>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</si>
  <si>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毎週　　ひとつ　　覚えていきましょう</t>
    <phoneticPr fontId="5"/>
  </si>
  <si>
    <t>管理レベル「1」　</t>
  </si>
  <si>
    <t>2023年</t>
    <phoneticPr fontId="5"/>
  </si>
  <si>
    <r>
      <rPr>
        <u/>
        <sz val="12"/>
        <color theme="0"/>
        <rFont val="Inherit"/>
        <family val="2"/>
      </rPr>
      <t>中国</t>
    </r>
    <rPh sb="0" eb="2">
      <t>チュウゴク</t>
    </rPh>
    <phoneticPr fontId="106"/>
  </si>
  <si>
    <t>11月ー3月中
施設の所在市町村で流行・   食中毒が複数件報告される 
定点観測値が5.00～10.00</t>
    <phoneticPr fontId="106"/>
  </si>
  <si>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6"/>
  </si>
  <si>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</si>
  <si>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</si>
  <si>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感染ピークが見えなくなる時代が到来　低め安定</t>
    <rPh sb="0" eb="2">
      <t>カンセン</t>
    </rPh>
    <rPh sb="6" eb="7">
      <t>ミ</t>
    </rPh>
    <rPh sb="12" eb="14">
      <t>ジダイ</t>
    </rPh>
    <rPh sb="15" eb="17">
      <t>トウライ</t>
    </rPh>
    <rPh sb="18" eb="19">
      <t>ヒク</t>
    </rPh>
    <rPh sb="20" eb="22">
      <t>アンテイ</t>
    </rPh>
    <phoneticPr fontId="106"/>
  </si>
  <si>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</si>
  <si>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</si>
  <si>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</si>
  <si>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</si>
  <si>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</si>
  <si>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</si>
  <si>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</si>
  <si>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</si>
  <si>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</si>
  <si>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</si>
  <si>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 xml:space="preserve">         南部アフリカ・インド・中東では感染終息</t>
    <rPh sb="9" eb="11">
      <t>ナンブ</t>
    </rPh>
    <rPh sb="20" eb="22">
      <t>チュウトウ</t>
    </rPh>
    <rPh sb="24" eb="28">
      <t>カンセンシュウソク</t>
    </rPh>
    <phoneticPr fontId="106"/>
  </si>
  <si>
    <t>先週に比べて全国平均は</t>
    <phoneticPr fontId="5"/>
  </si>
  <si>
    <t>とちぎテレビ</t>
    <phoneticPr fontId="106"/>
  </si>
  <si>
    <t>北海道新聞</t>
    <rPh sb="0" eb="5">
      <t>ホッカイドウシンブン</t>
    </rPh>
    <phoneticPr fontId="106"/>
  </si>
  <si>
    <t>NHK</t>
    <phoneticPr fontId="106"/>
  </si>
  <si>
    <t>回収＆返金</t>
  </si>
  <si>
    <t>回収</t>
  </si>
  <si>
    <t>回収＆返金/交換</t>
  </si>
  <si>
    <t>イオンリテール</t>
  </si>
  <si>
    <t>カスミ</t>
  </si>
  <si>
    <t>新型コロナの変異パターンは三つ「広東、日米豪」「武漢」「欧州」</t>
    <phoneticPr fontId="106"/>
  </si>
  <si>
    <t>食中毒情報  (3/6-3/12)</t>
    <rPh sb="0" eb="3">
      <t>ショクチュウドク</t>
    </rPh>
    <rPh sb="3" eb="5">
      <t>ジョウホウ</t>
    </rPh>
    <phoneticPr fontId="5"/>
  </si>
  <si>
    <t>高知県土佐清水市の飲食店で食事をした２２人が吐き気や下痢などの症状を訴えました。
県はノロウイルスのよる食中毒と断定し、１１日から３日間の営業停止の処分にしました。
営業停止の処分を受けたのは、高知県土佐清水市の「結婚式場※みん※宝」です。県によりますと、この飲食店で調理された料理を食べた７１人のうち、２０代から６０代の男女２２人が吐き気やおう吐、それに下痢の症状を訴え、保健所が調べたところノロウイルスが検出</t>
    <phoneticPr fontId="106"/>
  </si>
  <si>
    <t>兵庫県宝塚健康福祉事務所は１１日、宝塚市伊孑志３の飲食店「骨折り餃子貴月逆瀬川店」で４日に飲食した２３～３４歳の男女７人が、発熱や嘔吐などの症状を訴え、有症者と調理従事者からノロウイルスを検出したと発表した</t>
    <phoneticPr fontId="106"/>
  </si>
  <si>
    <t>神戸新聞</t>
    <rPh sb="0" eb="4">
      <t>コウベシンブン</t>
    </rPh>
    <phoneticPr fontId="106"/>
  </si>
  <si>
    <t>岩手県盛岡市内の高齢者施設で２月下旬からノロウイルスによる感染性胃腸炎が集団発生し、利用者２人が死亡しました。市は十分な手洗いなどの徹底を呼びかけています。
盛岡市保健所によりますと、市内の高齢者施設で２月２６日から３月３日までの間に利用者と職員あわせて４６人に嘔吐や下痢などの症状が確認され、このうち２人が死亡しました。</t>
    <phoneticPr fontId="106"/>
  </si>
  <si>
    <t>岩手めんこいテレビ</t>
    <rPh sb="0" eb="2">
      <t>イワテ</t>
    </rPh>
    <phoneticPr fontId="106"/>
  </si>
  <si>
    <t>栃木県は、2月27日から3月6日までに県北健康福祉センター管内の保育所で園児32人と職員1人が感染性胃腸炎を発症したと発表しました。　集団で嘔吐や下痢などの症状があったことから、6日、4人の検体を検査した結果、検体からノロウイルスが検出</t>
    <phoneticPr fontId="106"/>
  </si>
  <si>
    <t>大分県九重町のホテルでノロウイルスによる食中毒が発生し、食事をした4人が嘔吐などを発症していたことがわかりました。食中毒が発生したのは九重町の宿泊施設「ホテル大高原」です。県によりますと、3月2日、玖珠記念病院から「患者2人が下痢や嘔吐の症状で受診している」と県西部保健所に連絡がありました。</t>
    <phoneticPr fontId="106"/>
  </si>
  <si>
    <t>大分放送</t>
    <rPh sb="0" eb="4">
      <t>オオイタホウソウ</t>
    </rPh>
    <phoneticPr fontId="106"/>
  </si>
  <si>
    <t>管理レベル「3」　</t>
    <phoneticPr fontId="5"/>
  </si>
  <si>
    <t xml:space="preserve">GREE ニュース </t>
    <phoneticPr fontId="106"/>
  </si>
  <si>
    <t>弁当食べた教職員ら12人が食中毒症状 ノロウイルス検出で営業停止処分 - GREE ニュース 
京都府は5日、京都府京丹後市の飲食店「だいまるしょうゆ」が提供した弁当を食べた男女25～59歳の12...続きはこちら.</t>
    <phoneticPr fontId="106"/>
  </si>
  <si>
    <t>2023/9週</t>
    <phoneticPr fontId="106"/>
  </si>
  <si>
    <t>今週の新型コロナ 新規感染者数　世界で66万人(対前週の増減 : 33万人減少)</t>
    <rPh sb="0" eb="2">
      <t>コンシュウ</t>
    </rPh>
    <rPh sb="9" eb="15">
      <t>シンキカンセンシャスウ</t>
    </rPh>
    <rPh sb="22" eb="23">
      <t>ニン</t>
    </rPh>
    <rPh sb="23" eb="24">
      <t>タイ</t>
    </rPh>
    <rPh sb="24" eb="26">
      <t>ゼンシュウ</t>
    </rPh>
    <rPh sb="28" eb="30">
      <t>ゾウゲン</t>
    </rPh>
    <rPh sb="35" eb="37">
      <t>マンニン</t>
    </rPh>
    <rPh sb="37" eb="39">
      <t>ゲンショウ</t>
    </rPh>
    <phoneticPr fontId="5"/>
  </si>
  <si>
    <t xml:space="preserve">
世界の新規感染者数: 66万人で感染持続 　世界的にはコロナ感染は終息に向かい始めたといえる。
北半球は冬に向かいインフルエンザとの同時流行に警戒。</t>
    <rPh sb="1" eb="3">
      <t>セカイ</t>
    </rPh>
    <rPh sb="4" eb="6">
      <t>シンキ</t>
    </rPh>
    <rPh sb="6" eb="10">
      <t>カンセンシャスウ</t>
    </rPh>
    <rPh sb="14" eb="16">
      <t>マンニン</t>
    </rPh>
    <rPh sb="17" eb="19">
      <t>カンセン</t>
    </rPh>
    <rPh sb="19" eb="21">
      <t>ジゾク</t>
    </rPh>
    <rPh sb="23" eb="26">
      <t>セカイテキ</t>
    </rPh>
    <rPh sb="31" eb="33">
      <t>カンセン</t>
    </rPh>
    <rPh sb="34" eb="36">
      <t>シュウソク</t>
    </rPh>
    <rPh sb="37" eb="38">
      <t>ム</t>
    </rPh>
    <rPh sb="40" eb="41">
      <t>ハジ</t>
    </rPh>
    <rPh sb="49" eb="52">
      <t>キタハンキュウ</t>
    </rPh>
    <rPh sb="53" eb="54">
      <t>フユ</t>
    </rPh>
    <rPh sb="55" eb="56">
      <t>ム</t>
    </rPh>
    <rPh sb="67" eb="69">
      <t>ドウジ</t>
    </rPh>
    <rPh sb="69" eb="71">
      <t>リュウコウ</t>
    </rPh>
    <rPh sb="72" eb="74">
      <t>ケイカイ</t>
    </rPh>
    <phoneticPr fontId="5"/>
  </si>
  <si>
    <t>Reported 3/10　 22:20 (前週より66万人) 　　世界は感染　第五波は終息中、アジアでは一部拡大傾向</t>
    <rPh sb="22" eb="24">
      <t>ゼンシュウ</t>
    </rPh>
    <rPh sb="23" eb="24">
      <t>シュウ</t>
    </rPh>
    <rPh sb="24" eb="25">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</si>
  <si>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r>
      <rPr>
        <sz val="12.55"/>
        <color theme="0"/>
        <rFont val="ＭＳ Ｐゴシック"/>
        <family val="3"/>
        <charset val="128"/>
      </rPr>
      <t>日本の</t>
    </r>
    <r>
      <rPr>
        <sz val="12.55"/>
        <color rgb="FFFFFF00"/>
        <rFont val="ＭＳ Ｐゴシック"/>
        <family val="3"/>
        <charset val="128"/>
      </rPr>
      <t xml:space="preserve">コロナ増加率はかなり落ち着いてきた。
</t>
    </r>
    <rPh sb="0" eb="2">
      <t>ニホン</t>
    </rPh>
    <rPh sb="6" eb="8">
      <t>ゾウカ</t>
    </rPh>
    <rPh sb="8" eb="9">
      <t>リツ</t>
    </rPh>
    <rPh sb="13" eb="14">
      <t>オ</t>
    </rPh>
    <rPh sb="15" eb="16">
      <t>ツ</t>
    </rPh>
    <phoneticPr fontId="106"/>
  </si>
  <si>
    <t xml:space="preserve">        　　南米の感染は終息</t>
    <rPh sb="10" eb="12">
      <t>ナンベイ</t>
    </rPh>
    <rPh sb="13" eb="15">
      <t>カンセン</t>
    </rPh>
    <rPh sb="16" eb="18">
      <t>シュウソク</t>
    </rPh>
    <phoneticPr fontId="106"/>
  </si>
  <si>
    <t>　　　　 ヨーロッパの感染も終息</t>
    <rPh sb="11" eb="13">
      <t>カンセン</t>
    </rPh>
    <rPh sb="14" eb="16">
      <t>シュウソク</t>
    </rPh>
    <phoneticPr fontId="106"/>
  </si>
  <si>
    <t>西友</t>
  </si>
  <si>
    <t>エースワン</t>
  </si>
  <si>
    <t>マックスバリュ東...</t>
  </si>
  <si>
    <t>ファクトリークリンシステムの食品監査e-ラニング</t>
    <rPh sb="14" eb="18">
      <t>ショクヒンカンサ</t>
    </rPh>
    <phoneticPr fontId="33"/>
  </si>
  <si>
    <t>今週のニュース（Noroｖｉｒｕｓ） (3/13-3/18)</t>
    <rPh sb="0" eb="2">
      <t>コンシュウ</t>
    </rPh>
    <phoneticPr fontId="5"/>
  </si>
  <si>
    <t>2023/10週</t>
    <phoneticPr fontId="106"/>
  </si>
  <si>
    <t xml:space="preserve"> GⅡ　9週　3例</t>
    <rPh sb="5" eb="6">
      <t>シュウ</t>
    </rPh>
    <phoneticPr fontId="5"/>
  </si>
  <si>
    <t xml:space="preserve"> GⅡ　10週　0例</t>
    <rPh sb="9" eb="10">
      <t>レイ</t>
    </rPh>
    <phoneticPr fontId="5"/>
  </si>
  <si>
    <t>広島市は18日、市内の結婚式場で食中毒が発生したと発表した。食事した17人が下痢や発熱の症状を訴えた。うち6人と調理した従業員1人の計7人の便からノロウイルスを検出した。全員軽症で快方に向かっているという。　市によると、式場は「アーククラブ迎賓館　ヴィクトリアハウス」。市保健所は18日から営業禁止とした。式場で12日に披露宴が開かれ、82人が出席。うち17人が13～15日に下痢などを発症した。</t>
    <phoneticPr fontId="106"/>
  </si>
  <si>
    <t>共同通信</t>
    <rPh sb="0" eb="4">
      <t>キョウドウツウシン</t>
    </rPh>
    <phoneticPr fontId="106"/>
  </si>
  <si>
    <t>旭川市保健所は１７日、市内の保育所で幼児１６人が下痢や嘔吐（おうと）などの感染性胃腸炎とみられる症状を訴え、このうち便検査をした５人からノロウイルスが確認されたと発表した。１２～１６日に発症し、現在は全員が回復または快方に向かっている。</t>
    <phoneticPr fontId="106"/>
  </si>
  <si>
    <t>新潟県は16日、新潟県三条市鬼木新田の日本料理店「伊東屋」が11〜12日に提供した弁当を食べた男女86人が嘔吐（おうと）や下痢の症状を訴え、このうち14人からノロウイルスが検出されたと発表した。33人が治療を受けたが、全員が快方に向かっている。 ノロウイルスは店の調理従事者4人からも検出された。三条保健所は食中毒と断定</t>
    <phoneticPr fontId="106"/>
  </si>
  <si>
    <t>新潟日報</t>
    <rPh sb="0" eb="4">
      <t>ニイガタニッポウ</t>
    </rPh>
    <phoneticPr fontId="106"/>
  </si>
  <si>
    <t>パン食べた園児など１４２人食中毒 店を営業停止処分 いわき</t>
    <phoneticPr fontId="16"/>
  </si>
  <si>
    <t>福島県いわき市のパンの製造店が作った総菜パンを食べた幼稚園児など１４２人が下痢やおう吐などの症状を訴え、市は食中毒と断定し、この店を１５日から３日間、営業停止の処分にしました。営業停止の処分を受けたのは、いわき市植田町のパンの製造店「ボンジュール大平」です。いわき市によりますと、今月１３日、市内の幼稚園から「パンを食べたあと下痢やおう吐の、食中毒のような症状を訴えている人が複数人いる」と市に連絡がありました。保健所が調べたところ、症状を訴えているのは、これまでに市内の３つの幼稚園と４つの保育所の園児と職員、それに親族の集まりの８つのグループ、合わせて１４２人に上るということです。症状はいずれも軽症で、保育所の女性職員１人が入院しました。
いずれも、今月９日または１０日に、この店が製造した卵サンドやハムサンドなどを食べたということで、市はこの店のパンを原因とする食中毒と断定し、店を１５日から３日間の営業停止の処分にしました。また、この店で働く４人全員の便からノロウイルスが検出されたということで、保健所は、パンの製造過程でウイルスが付着したとみて原因を詳しく調べています。</t>
    <phoneticPr fontId="16"/>
  </si>
  <si>
    <t>福島neswweb</t>
    <rPh sb="0" eb="2">
      <t>フクシマ</t>
    </rPh>
    <phoneticPr fontId="16"/>
  </si>
  <si>
    <t>福島県</t>
    <rPh sb="0" eb="3">
      <t>フクシマケン</t>
    </rPh>
    <phoneticPr fontId="16"/>
  </si>
  <si>
    <t>https://www3.nhk.or.jp/lnews/fukushima/20230316/6050022099.html</t>
    <phoneticPr fontId="16"/>
  </si>
  <si>
    <t>海外情報 (3/13-3/18)</t>
    <rPh sb="0" eb="2">
      <t>カイガイ</t>
    </rPh>
    <rPh sb="2" eb="4">
      <t>ジョウホウ</t>
    </rPh>
    <phoneticPr fontId="5"/>
  </si>
  <si>
    <t>※2023年 第10週（3/6～3/12） 現在</t>
    <phoneticPr fontId="5"/>
  </si>
  <si>
    <t>金成並み</t>
    <rPh sb="0" eb="2">
      <t>カナリ</t>
    </rPh>
    <rPh sb="2" eb="3">
      <t>ナ</t>
    </rPh>
    <phoneticPr fontId="106"/>
  </si>
  <si>
    <t>消毒液入り水を客に提供　岡山の飲食店3人食中毒</t>
    <phoneticPr fontId="16"/>
  </si>
  <si>
    <t>一般社団法人共同通信社
社会</t>
    <phoneticPr fontId="16"/>
  </si>
  <si>
    <t>岡山県倉敷市は16日、市内のホテル「天然温泉阿智の湯ドーミーイン倉敷」内の「レストランHATAGO」で消毒液入りの水を誤って飲料水として客に提供し、飲んだ3人に吐き気や腹痛の症状が出たと発表した。全員快方に向かっているという。水に高濃度の次亜塩素酸ナトリウムが含まれていたことが判明し、市は食中毒と断定した。市によると2日夜、ウーロン茶のドリンクサーバーを消毒するため中に入れていた無色透明の次亜塩素酸ナトリウム水溶液を従業員が飲料水と勘違いし、そのまま提供した。13日に「体調を崩した人がいる」と市保健所に匿名の連絡があり、健康被害が判明。店は衛生指導などの行政措置を受けた。</t>
    <phoneticPr fontId="16"/>
  </si>
  <si>
    <t>岡山県</t>
    <rPh sb="0" eb="3">
      <t>オカヤマケン</t>
    </rPh>
    <phoneticPr fontId="16"/>
  </si>
  <si>
    <t>https://nordot.app/1009049642973315072?c=113147194022725109</t>
    <phoneticPr fontId="16"/>
  </si>
  <si>
    <t>「令和2年と3年のコロナがすごかった時期は、手洗いをしっかりしたり消毒したりがあったと思うが、今はなかなか手を洗わない、消毒もほぼしなくなってきて、ノロウイルスがついた手でものを食べてしまうのがあるのかなと感じている。」去年1年間でノロウイルスなどによる食中毒にかかった患者は105人。今年は2カ月余りで110人と大幅に増えています。</t>
    <phoneticPr fontId="106"/>
  </si>
  <si>
    <t>テレビ宮崎</t>
    <rPh sb="3" eb="5">
      <t>ミヤザキ</t>
    </rPh>
    <phoneticPr fontId="106"/>
  </si>
  <si>
    <t>伊那保健所は、伊那市山寺の仕出し弁当屋「竹屋たけや」でノロウイルス食中毒が発生したとして１４日から１６日まで営業停止にしたと１４日発表しました。伊那保健所の発表によりますと食中毒が発生したのは伊那市山寺の仕出し弁当屋「竹屋」です。今月７日に竹屋の施設で調理した弁当を食べた１８人に８日の未明から倦怠感や下痢などの症状がでたという事です。</t>
    <phoneticPr fontId="106"/>
  </si>
  <si>
    <t>伊那谷ネット</t>
    <rPh sb="0" eb="2">
      <t>イナ</t>
    </rPh>
    <rPh sb="2" eb="3">
      <t>タニ</t>
    </rPh>
    <phoneticPr fontId="106"/>
  </si>
  <si>
    <t>豪華客船の船内で謎の病気が蔓延、300人以上に嘔吐や下痢の症状</t>
    <phoneticPr fontId="16"/>
  </si>
  <si>
    <t>アメリカで、豪華客船の乗客らが謎の病気で苦しむ事態となり、保健当局が調査に乗り出した。乗客284人と乗組員34人が病気にその豪華客船とは、「ルビー・プリンセス号」だ。
アメリカ疾病予防管理センター（CDC）によれば、2月26日から3月5日までの航海中、乗客2881人のうち284人と、1159人の乗組員のうち34人が原因不明の病気にかかったという。体調を崩した人の主な症状は、嘔吐と下痢で、CDCの疫学者と環境衛生担当者は3月5日、テキサス州の町、ガルベストンの港に停泊したこの客船に駆け付けたそうだ。その後、乗客の便のサンプルが採取されたが、現時点でも、まだ病気の原因は特定されていない。
ノロウイルスの可能性が高い
この客船を所有する船会社「プリンセス・クルーズ」の広報担当者によれば、この病気は、嘔吐と下痢を引き起こす非常に感染力の強い、ノロウイルスが原因である可能性が高いという。またCDCも、ノロウイルスは「クルーズ船ウイルス」と呼ばれることもあり、客船で発生する下痢性疾患の90％以上を引き起こすと述べている。
航海中、「プリンセス・クルーズ」は乗組員に対して、病気の乗客を客室に隔離するよう指示したそうだ。「ルビー・プリンセス号」は2020年、オーストラリアに停泊し、船内で数百人に及ぶ、新型コロナの陽性患者が出たことで注目を集めたという。またCDCは今まで、クルーズ船における新型コロナのアウトブレイクを監視してきたが、症例を追跡するプログラムは、2022年7月に終了したそうだ。（了）
出典元：CBS：More than 300 sickened on Ruby Princess cruise ship, CDC says(3/8)</t>
    <phoneticPr fontId="16"/>
  </si>
  <si>
    <t>米国</t>
    <rPh sb="0" eb="2">
      <t>ベイコク</t>
    </rPh>
    <phoneticPr fontId="16"/>
  </si>
  <si>
    <t>スゥイッチニュース</t>
    <phoneticPr fontId="16"/>
  </si>
  <si>
    <t>新規感染者数　 151週目</t>
    <rPh sb="0" eb="2">
      <t>シンキ</t>
    </rPh>
    <rPh sb="2" eb="5">
      <t>カンセンシャ</t>
    </rPh>
    <rPh sb="5" eb="6">
      <t>スウ</t>
    </rPh>
    <rPh sb="11" eb="13">
      <t>シュウメ</t>
    </rPh>
    <phoneticPr fontId="5"/>
  </si>
  <si>
    <t>3338万4829人</t>
  </si>
  <si>
    <t>コロナ5類、暮らしどう変わる？　通常医療に移行
政府は新型コロナウイルスの感染症法上の分類を
5月8日に季節性インフルエンザと同じ「5類」に移行する。
これまで公費でまかなわれてきた医療費には自己負担が
発生し、医療体制も平時への移行を目指す。気になる
疑問を3つのポイントでまとめた。
・感染症法の分類とは？　医療費や医療体制はどうなる？
・暮らしにはどんな変化があるの？　感染対策の扱いは？
・5類移行の理由は？…</t>
    <phoneticPr fontId="106"/>
  </si>
  <si>
    <t>日本のデータ3/18</t>
    <rPh sb="0" eb="2">
      <t>ニホン</t>
    </rPh>
    <phoneticPr fontId="106"/>
  </si>
  <si>
    <t>食品リコール・回収情報
(3/13-3/18)</t>
    <rPh sb="0" eb="2">
      <t>ショクヒン</t>
    </rPh>
    <rPh sb="7" eb="9">
      <t>カイシュウ</t>
    </rPh>
    <rPh sb="9" eb="11">
      <t>ジョウホウ</t>
    </rPh>
    <phoneticPr fontId="5"/>
  </si>
  <si>
    <t>食品表示 (3/13-3/18)</t>
    <rPh sb="0" eb="2">
      <t>ショクヒン</t>
    </rPh>
    <rPh sb="2" eb="4">
      <t>ヒョウジ</t>
    </rPh>
    <phoneticPr fontId="5"/>
  </si>
  <si>
    <t>残留農薬 (3/13-3/18)</t>
    <phoneticPr fontId="16"/>
  </si>
  <si>
    <t>ゴンチャジャパン...</t>
  </si>
  <si>
    <t>大丸松坂屋百貨店...</t>
  </si>
  <si>
    <t>山口県農業協同組...</t>
  </si>
  <si>
    <t>エルフラット</t>
  </si>
  <si>
    <t>フードライナー</t>
  </si>
  <si>
    <t>宗教法人仏神会</t>
  </si>
  <si>
    <t>回収＆交換</t>
  </si>
  <si>
    <t>ヤマサン食品工業...</t>
  </si>
  <si>
    <t>ヤマト醬油味噌</t>
  </si>
  <si>
    <t>ジョイマート</t>
  </si>
  <si>
    <t>アルゼンチンアカエビ 一部ラベル誤貼付</t>
  </si>
  <si>
    <t>マックスバリュ西...</t>
  </si>
  <si>
    <t>たこ焼き 一部ラベル誤貼付でアレルゲン表示欠落</t>
  </si>
  <si>
    <t>有利</t>
  </si>
  <si>
    <t>ユッケジャンサバル麺CUP 一部アレルギー表示欠落</t>
  </si>
  <si>
    <t>アン・エンタープ...</t>
  </si>
  <si>
    <t>ドライカルパス 一部賞味期限印字漏れ</t>
  </si>
  <si>
    <t>まぐろたたき細巻 一部ラベル誤貼付でアレルゲン表示欠落</t>
  </si>
  <si>
    <t>プライフーズ</t>
  </si>
  <si>
    <t>東北産若どりもも肉 一部金属片混入の恐れ</t>
  </si>
  <si>
    <t>神戸物産</t>
  </si>
  <si>
    <t>メキシカンホットソース 一部未指定食品添加物検出</t>
  </si>
  <si>
    <t>エイヴイ</t>
  </si>
  <si>
    <t>国産若どりモモ他 一部金属片混入の恐れ</t>
  </si>
  <si>
    <t>お菓子屋レニエ</t>
  </si>
  <si>
    <t>リビエラの思い出 一部消費期限誤表示</t>
  </si>
  <si>
    <t>広島祇園店 畜産冷凍商品 一部温度管理不備</t>
  </si>
  <si>
    <t>叉焼メロンパン 一部消費期限表示欠落</t>
  </si>
  <si>
    <t>KOBE市で販売 みたらし団子、いちご大福 一部消費期限誤表記</t>
  </si>
  <si>
    <t>御座店 うなぎ蒲焼き 一部アレルゲン(小麦、大豆)表示欠落</t>
  </si>
  <si>
    <t>JA山口県 茎ブロッコリー 一部基準値超える除草剤検出</t>
  </si>
  <si>
    <t>奏でる積み木(抹茶栗、チョコバナナ) 一部フィルム破損の恐れ</t>
  </si>
  <si>
    <t>イルピスタッキオ社 ピスタチオペースト 一部大腸菌群陽性</t>
  </si>
  <si>
    <t>御神水 一部清涼飲料水の規格基準超過</t>
  </si>
  <si>
    <t>おやつな果実フリーズドライ 4商品 異物混入の恐れ</t>
  </si>
  <si>
    <t>YAMATO 源助大根ドレッシング 一部賞味期限誤表記</t>
  </si>
  <si>
    <t>殻付きほたて貝 一部誤表示</t>
  </si>
  <si>
    <t>海老とイカの天ぷら盛り合わせ 一部特定原材料表示欠落</t>
  </si>
  <si>
    <t>おにぎり わさびサーモン 一部ラベル誤貼付で表示欠落</t>
  </si>
  <si>
    <t>2023年 第9週（2月27日〜 3月5日）</t>
    <phoneticPr fontId="106"/>
  </si>
  <si>
    <t>結核例　242</t>
    <phoneticPr fontId="5"/>
  </si>
  <si>
    <t xml:space="preserve">コレラ1例 感染地域：フィリピン
細菌性赤痢1例 菌種：S. flexneri（B群）＿感染地域：宮城県
</t>
    <rPh sb="4" eb="5">
      <t>レイ</t>
    </rPh>
    <rPh sb="6" eb="8">
      <t>カンセン</t>
    </rPh>
    <rPh sb="8" eb="10">
      <t>チイキ</t>
    </rPh>
    <rPh sb="17" eb="20">
      <t>サイキンセイ</t>
    </rPh>
    <rPh sb="20" eb="22">
      <t>セキリ</t>
    </rPh>
    <rPh sb="23" eb="24">
      <t>レイ</t>
    </rPh>
    <rPh sb="25" eb="27">
      <t>キンシュ</t>
    </rPh>
    <rPh sb="41" eb="42">
      <t>グン</t>
    </rPh>
    <rPh sb="44" eb="46">
      <t>カンセン</t>
    </rPh>
    <rPh sb="46" eb="48">
      <t>チイキ</t>
    </rPh>
    <rPh sb="49" eb="51">
      <t>ミヤギ</t>
    </rPh>
    <rPh sb="51" eb="52">
      <t>ケン</t>
    </rPh>
    <phoneticPr fontId="106"/>
  </si>
  <si>
    <t xml:space="preserve">年齢群：‌10代（4例）、20代（6例）、30代（1例）、40代（3例）、50代（1例）、
60代（3例）、70代（1例）、80代（1例）
</t>
    <phoneticPr fontId="106"/>
  </si>
  <si>
    <t>血清群・毒素型：‌O157 VT2（3例）、O157 VT1（2例）、O26VT2（2例）、O128 VT1・VT2（1例）、
O146VT2（1例）、O157 VT1・VT2（1例）、その他・不明（10例）
累積報告数：162例（有症者85例、うちHUS 1例．死亡なし）</t>
    <phoneticPr fontId="106"/>
  </si>
  <si>
    <t xml:space="preserve">腸管出血性大腸菌感染症20例（有症者11例、うちHUS なし）
感染地域：‌国内13例、エジプト1例、ラオス1例、国内・国外不明5例
国内の感染地域：‌福岡県3例、大阪府2例、岩手県1例、秋田県1例、埼玉県1例、東京都1例、神奈川県1例、京都府1例、兵庫県1例、熊本県1例
</t>
    <phoneticPr fontId="106"/>
  </si>
  <si>
    <t>レジオネラ症17例（肺炎型15例、ポンティアック型1例、無症状病原体保有者1例）
感染地域：静岡県3例、富山県2例、宮城県1例、千葉県1例、東京都1例、神奈川県1例、大阪府1例、
兵庫県1例、広島県1例、タイ1例、フィリピン1例、国内・国外不明
年齢群：‌20代（1例）、30代（1例）、40代（1例）、60代（4例）、70代（3例）、80代（6例）、90代以上（1例）
累積報告数：222例</t>
    <phoneticPr fontId="106"/>
  </si>
  <si>
    <t>E型肝炎10例 感染地域（感染源）：‌東京都4例（牛肉/牛レバー1例、
レバー1例、不明2例）、千葉県2例（不明2例）、山形県1例（羊肉）、
国内（都道府県不明）2例（不明2例）、国内・国外不明1例（不明）
A型肝炎1例 感染地域：愛知県</t>
    <phoneticPr fontId="106"/>
  </si>
  <si>
    <t>アメーバ赤痢7例（腸管アメーバ症7例）
感染地域：‌大阪府2例、埼玉県1例、千葉県1例、国内（都道府県不明）2例、国内・国外不明1例
感染経路：経口感染2例、その他・不明5例</t>
    <phoneticPr fontId="106"/>
  </si>
  <si>
    <t>　　　　　</t>
    <phoneticPr fontId="5"/>
  </si>
  <si>
    <t>　今週のお題(食品を取り扱うときは、指輪や時計などを外します)</t>
    <rPh sb="7" eb="9">
      <t>ショクヒン</t>
    </rPh>
    <rPh sb="10" eb="11">
      <t>ト</t>
    </rPh>
    <rPh sb="12" eb="13">
      <t>アツカ</t>
    </rPh>
    <rPh sb="26" eb="27">
      <t>ハズ</t>
    </rPh>
    <phoneticPr fontId="5"/>
  </si>
  <si>
    <t xml:space="preserve"> 　　　なぜ飲食調理や食品工場内での作業時には指輪や時計を外すのですか？</t>
    <phoneticPr fontId="5"/>
  </si>
  <si>
    <r>
      <t xml:space="preserve">
解　説
</t>
    </r>
    <r>
      <rPr>
        <b/>
        <sz val="12"/>
        <color indexed="9"/>
        <rFont val="ＭＳ Ｐゴシック"/>
        <family val="3"/>
        <charset val="128"/>
      </rPr>
      <t>手に付着している細菌の数に関するデータは少ないのですが、こんなデータが見つかりました。
★なんと、清潔な環境で働いていると思われる医療従事者ですら、</t>
    </r>
    <r>
      <rPr>
        <b/>
        <sz val="12"/>
        <color indexed="13"/>
        <rFont val="ＭＳ Ｐゴシック"/>
        <family val="3"/>
        <charset val="128"/>
      </rPr>
      <t>1cm</t>
    </r>
    <r>
      <rPr>
        <b/>
        <vertAlign val="superscript"/>
        <sz val="12"/>
        <color indexed="13"/>
        <rFont val="ＭＳ Ｐゴシック"/>
        <family val="3"/>
        <charset val="128"/>
      </rPr>
      <t>2</t>
    </r>
    <r>
      <rPr>
        <b/>
        <sz val="12"/>
        <color indexed="13"/>
        <rFont val="ＭＳ Ｐゴシック"/>
        <family val="3"/>
        <charset val="128"/>
      </rPr>
      <t>当り39,000個から4,600,000個もの細菌</t>
    </r>
    <r>
      <rPr>
        <b/>
        <sz val="12"/>
        <color indexed="9"/>
        <rFont val="ＭＳ Ｐゴシック"/>
        <family val="3"/>
        <charset val="128"/>
      </rPr>
      <t>が付着しています。
★全ての菌が悪い菌ではありません。しかし装飾品の陰に隠れて生息する菌には、化膿菌や腐敗菌、病原菌もいるかも知れません。石鹸を使った決められた手洗いで、リスクを減らしてください。</t>
    </r>
    <r>
      <rPr>
        <b/>
        <sz val="12"/>
        <color indexed="43"/>
        <rFont val="ＭＳ Ｐゴシック"/>
        <family val="3"/>
        <charset val="128"/>
      </rPr>
      <t>　　　</t>
    </r>
    <r>
      <rPr>
        <b/>
        <sz val="10"/>
        <color rgb="FFFFFF99"/>
        <rFont val="ＭＳ Ｐゴシック"/>
        <family val="3"/>
        <charset val="128"/>
      </rPr>
      <t>　(家庭の医学のHPより写真引用)</t>
    </r>
    <rPh sb="83" eb="84">
      <t>アタリ</t>
    </rPh>
    <rPh sb="119" eb="120">
      <t>スベ</t>
    </rPh>
    <rPh sb="122" eb="123">
      <t>キン</t>
    </rPh>
    <rPh sb="124" eb="125">
      <t>ワル</t>
    </rPh>
    <rPh sb="126" eb="127">
      <t>キン</t>
    </rPh>
    <rPh sb="138" eb="141">
      <t>ソウショクヒン</t>
    </rPh>
    <rPh sb="142" eb="143">
      <t>カゲ</t>
    </rPh>
    <rPh sb="144" eb="145">
      <t>カク</t>
    </rPh>
    <rPh sb="147" eb="149">
      <t>セイソク</t>
    </rPh>
    <rPh sb="151" eb="152">
      <t>キン</t>
    </rPh>
    <rPh sb="155" eb="157">
      <t>カノウ</t>
    </rPh>
    <rPh sb="157" eb="158">
      <t>キン</t>
    </rPh>
    <rPh sb="159" eb="161">
      <t>フハイ</t>
    </rPh>
    <rPh sb="161" eb="162">
      <t>キン</t>
    </rPh>
    <rPh sb="163" eb="165">
      <t>ビョウゲン</t>
    </rPh>
    <rPh sb="165" eb="166">
      <t>キン</t>
    </rPh>
    <rPh sb="171" eb="172">
      <t>シ</t>
    </rPh>
    <rPh sb="177" eb="179">
      <t>セッケン</t>
    </rPh>
    <rPh sb="180" eb="181">
      <t>ツカ</t>
    </rPh>
    <rPh sb="188" eb="190">
      <t>テアラ</t>
    </rPh>
    <rPh sb="197" eb="198">
      <t>ヘ</t>
    </rPh>
    <phoneticPr fontId="5"/>
  </si>
  <si>
    <r>
      <t>　</t>
    </r>
    <r>
      <rPr>
        <b/>
        <sz val="16"/>
        <rFont val="ＭＳ Ｐゴシック"/>
        <family val="3"/>
        <charset val="128"/>
      </rPr>
      <t>↓　職場の先輩は以下のことを理解して　わかり易く　指導しましょう　↓</t>
    </r>
    <phoneticPr fontId="5"/>
  </si>
  <si>
    <r>
      <t>★細菌やウイルスを運ぶ主役→</t>
    </r>
    <r>
      <rPr>
        <b/>
        <sz val="14"/>
        <color rgb="FFFFFF00"/>
        <rFont val="ＭＳ Ｐゴシック"/>
        <family val="3"/>
        <charset val="128"/>
      </rPr>
      <t>それは人間の手です。</t>
    </r>
    <r>
      <rPr>
        <b/>
        <sz val="12"/>
        <color indexed="9"/>
        <rFont val="ＭＳ Ｐゴシック"/>
        <family val="3"/>
        <charset val="128"/>
      </rPr>
      <t xml:space="preserve">
食品を取り扱う手を清潔にしておいてください。
(不要な細菌やウイルスを洗い流しておくことが重要です)
・手洗いの際、洗浄の邪魔をするものは、手首、指、手のひらを
覆い隠す</t>
    </r>
    <r>
      <rPr>
        <b/>
        <u/>
        <sz val="12"/>
        <color indexed="13"/>
        <rFont val="ＭＳ Ｐゴシック"/>
        <family val="3"/>
        <charset val="128"/>
      </rPr>
      <t>装飾品や腕時計</t>
    </r>
    <r>
      <rPr>
        <b/>
        <sz val="12"/>
        <color indexed="9"/>
        <rFont val="ＭＳ Ｐゴシック"/>
        <family val="3"/>
        <charset val="128"/>
      </rPr>
      <t>などです。
・時計や指輪は、</t>
    </r>
    <r>
      <rPr>
        <b/>
        <sz val="12"/>
        <color indexed="13"/>
        <rFont val="ＭＳ Ｐゴシック"/>
        <family val="3"/>
        <charset val="128"/>
      </rPr>
      <t>手洗い時の</t>
    </r>
    <r>
      <rPr>
        <b/>
        <sz val="14"/>
        <color rgb="FFFFFF00"/>
        <rFont val="ＭＳ Ｐゴシック"/>
        <family val="3"/>
        <charset val="128"/>
      </rPr>
      <t>邪魔物</t>
    </r>
    <r>
      <rPr>
        <b/>
        <sz val="12"/>
        <color indexed="9"/>
        <rFont val="ＭＳ Ｐゴシック"/>
        <family val="3"/>
        <charset val="128"/>
      </rPr>
      <t xml:space="preserve">です。
</t>
    </r>
    <r>
      <rPr>
        <b/>
        <sz val="15"/>
        <color rgb="FF6DDDF7"/>
        <rFont val="ＭＳ Ｐゴシック"/>
        <family val="3"/>
        <charset val="128"/>
      </rPr>
      <t>・調理や食品製造時には、装飾品を全て外します。</t>
    </r>
    <r>
      <rPr>
        <b/>
        <sz val="12"/>
        <color indexed="9"/>
        <rFont val="ＭＳ Ｐゴシック"/>
        <family val="3"/>
        <charset val="128"/>
      </rPr>
      <t xml:space="preserve">
どうしても外せない場合には、手袋装着後に洗剤洗い、
アルコールなどで消毒後に仕事を始めます。
(手荒れや手に傷があるときには、ほかの人に手袋をしてもらうことも有効です。)</t>
    </r>
    <rPh sb="9" eb="10">
      <t>ハコ</t>
    </rPh>
    <rPh sb="11" eb="13">
      <t>シュヤク</t>
    </rPh>
    <rPh sb="25" eb="27">
      <t>ショクヒン</t>
    </rPh>
    <rPh sb="28" eb="29">
      <t>ト</t>
    </rPh>
    <rPh sb="30" eb="31">
      <t>アツカ</t>
    </rPh>
    <rPh sb="34" eb="36">
      <t>セイケツ</t>
    </rPh>
    <rPh sb="49" eb="51">
      <t>フヨウ</t>
    </rPh>
    <rPh sb="52" eb="54">
      <t>サイキン</t>
    </rPh>
    <rPh sb="81" eb="82">
      <t>サイ</t>
    </rPh>
    <rPh sb="83" eb="85">
      <t>センジョウ</t>
    </rPh>
    <rPh sb="95" eb="97">
      <t>テクビ</t>
    </rPh>
    <rPh sb="98" eb="99">
      <t>ユビ</t>
    </rPh>
    <rPh sb="100" eb="101">
      <t>テ</t>
    </rPh>
    <rPh sb="110" eb="113">
      <t>ソウショクヒン</t>
    </rPh>
    <rPh sb="114" eb="115">
      <t>ウデ</t>
    </rPh>
    <rPh sb="115" eb="117">
      <t>ドケイ</t>
    </rPh>
    <rPh sb="131" eb="133">
      <t>テアラ</t>
    </rPh>
    <rPh sb="134" eb="135">
      <t>ジ</t>
    </rPh>
    <rPh sb="144" eb="146">
      <t>チョウリ</t>
    </rPh>
    <rPh sb="147" eb="149">
      <t>ショクヒン</t>
    </rPh>
    <rPh sb="149" eb="151">
      <t>セイゾウ</t>
    </rPh>
    <rPh sb="151" eb="152">
      <t>ジ</t>
    </rPh>
    <rPh sb="155" eb="158">
      <t>ソウショクヒン</t>
    </rPh>
    <rPh sb="159" eb="160">
      <t>スベ</t>
    </rPh>
    <rPh sb="161" eb="162">
      <t>ハズ</t>
    </rPh>
    <rPh sb="172" eb="173">
      <t>ハズ</t>
    </rPh>
    <rPh sb="176" eb="178">
      <t>バアイ</t>
    </rPh>
    <rPh sb="181" eb="183">
      <t>テブクロ</t>
    </rPh>
    <rPh sb="183" eb="185">
      <t>ソウチャク</t>
    </rPh>
    <rPh sb="185" eb="186">
      <t>ゴ</t>
    </rPh>
    <rPh sb="187" eb="189">
      <t>センザイ</t>
    </rPh>
    <rPh sb="189" eb="190">
      <t>アラ</t>
    </rPh>
    <rPh sb="201" eb="203">
      <t>ショウドク</t>
    </rPh>
    <rPh sb="203" eb="204">
      <t>ゴ</t>
    </rPh>
    <rPh sb="205" eb="207">
      <t>シゴト</t>
    </rPh>
    <rPh sb="208" eb="209">
      <t>ハジ</t>
    </rPh>
    <rPh sb="215" eb="216">
      <t>テ</t>
    </rPh>
    <rPh sb="216" eb="217">
      <t>ア</t>
    </rPh>
    <rPh sb="219" eb="220">
      <t>テ</t>
    </rPh>
    <rPh sb="221" eb="222">
      <t>キズ</t>
    </rPh>
    <rPh sb="233" eb="234">
      <t>ヒト</t>
    </rPh>
    <rPh sb="235" eb="237">
      <t>テブクロ</t>
    </rPh>
    <rPh sb="246" eb="248">
      <t>ユウコウ</t>
    </rPh>
    <phoneticPr fontId="5"/>
  </si>
  <si>
    <t>刺身を食べた男女2人から「アニサキス」腹痛などの食中毒が2件発生　宮城</t>
    <phoneticPr fontId="16"/>
  </si>
  <si>
    <t xml:space="preserve">宮城県内で、食中毒が2件発生し、腹痛を訴えた男女からいずれもアニサキスが検出されました。仙台市によりますと、15日仙台市青葉区にある鮮魚店でヒラメやマグロの刺身を購入し食べた男性が、激しい胃の痛みや吐き気の症状を訴えました。16日、医療機関を受診したところアニサキスが検出されました。刺し身に使ったヒラメやマグロは、冷凍処理されていなかったということです。仙台市は、この店の食品が原因の食中毒と断定しこの店を17日付けで魚介類販売の一部停止1日の行政処分としました。また、15日、岩沼市藤波のスーパーでブリとアジの刺身を購入し食べた30代の女性からも寄生虫のアニサキスが検出されました。県は、食中毒と断定し、17日、このスーパーでの生鮮魚介類の生食用の取り扱いを1日停止する処分を下しました。
アニサキスは、マイナス20度で24時間以上冷凍すると感染性が失われるとされていて一般的な料理で使う酢での処理、塩漬け、醤油などでは死滅しません。
</t>
    <phoneticPr fontId="16"/>
  </si>
  <si>
    <t>https://newsdig.tbs.co.jp/articles/-/384424?display=1</t>
    <phoneticPr fontId="16"/>
  </si>
  <si>
    <t>宮城県</t>
    <rPh sb="0" eb="3">
      <t>ミヤギケン</t>
    </rPh>
    <phoneticPr fontId="16"/>
  </si>
  <si>
    <t>TBS</t>
    <phoneticPr fontId="16"/>
  </si>
  <si>
    <t>７割超の生徒が食べ残した大阪の「冷たい給食」　大変貌の理由</t>
    <phoneticPr fontId="16"/>
  </si>
  <si>
    <t>　「おかずが冷たい」。そんな不評を買い、７割を超える生徒が食べ残すという給食があった。それから１０年。「冷たい給食」は大きな変貌を遂げていた。その理由とは――。　豚肉と野菜の炒め物、すまし汁、かやくご飯……。３月のある日のお昼時。大阪市立の中学校で、湯気が立ち上る給食が生徒たちの前に並んだ。手作り中心のメニューは約７５０キロカロリー。文部科学省の摂取基準に沿ったもので、１日約１８万食が市立小中学校の児童・生徒たちに届けられている。　政令市でも数少ない「家庭弁当派」だった大阪市の市立中学校で給食が始まったのは２０１２年９月。貧困などの理由で満足に食べられない生徒が多いとの理由から橋下徹市長（当時）の肝煎りで導入された。当初の給食は、仕出し弁当を学校に届ける「デリバリー方式」。生徒が弁当持参も選べる選択制でスタートしたものの、「栄養管理がされた昼食の提供は一つの教育」（橋下氏）との方針で１４年から順次、全員給食に変わった。　ところが、市教委の１４年の調査で７割以上の生徒が食べ残していると回答した。デリバリー方式は食中毒対策でおかずを１０度以下で保存するルールだったため、「冷たい」などと不満が出ていた。　当時は食べ残しをなくすために「ふりかけの持参」も議論になり、塩分過多を懸念して認めない市教育委員会を橋下氏が「ふりかけの判断ぐらい学校現場に委ねなければ、中央集権そのものだ」と批判するなど内部対立も話題をさらった。
　◇出来たてを提供、献立も工夫
　その後、「冷たい給食」は徐々に改善が図られる。市教委は１６年度から、近隣の小学校で作った給食を運び込む「親子方式」や、中学校に給食調理室を整備する「自校調理方式」を段階的に導入。１９年度には市立中学１２８校すべてで出来たての給食が提供されるようになった。　献立は市内一律で、栄養教諭らが参加する献立会議で毎年ブラッシュアップしている。食材も工夫を凝らし、苦手な子どもが多いレバーはチップにしてカレーに交ぜるなどしているそうだ。市教委の担当者は「一から手作りするメニューも多く、かつてのような『おいしくない』という声はほとんどない」と胸を張る。さらに新型コロナウイルス流行後の２０年度からは保護者負担軽減のため給食費を無料にしている。２３年度も続ける方針で、当初予算案に約６８億円の経費を計上した。課題もある。給食調理室がある中学校は現在、全体の１割程度の１７校に限られ、残りは近くの小学校などから配送している。途中で冷めないように食缶を二重にする対策が必要なほか、給食を入れたコンテナが配送車内で倒れるトラブルが起こることもあり、「各校で調理室の設置が理想だ」（市関係者）。しかし、敷地スペースや財源の問題などから校舎の建て替えや改築に合わせて設置するのにとどまっている。担当者は「給食は食育の一環。これからも改善を重ねたい」としている。</t>
    <phoneticPr fontId="16"/>
  </si>
  <si>
    <t>大阪府</t>
    <rPh sb="0" eb="3">
      <t>オオサカフ</t>
    </rPh>
    <phoneticPr fontId="16"/>
  </si>
  <si>
    <t>琉球新報</t>
    <rPh sb="0" eb="2">
      <t>リュウキュウ</t>
    </rPh>
    <rPh sb="2" eb="4">
      <t>シンポウ</t>
    </rPh>
    <phoneticPr fontId="16"/>
  </si>
  <si>
    <t>https://ryukyushimpo.jp/mainichi/entry-1679601.html</t>
    <phoneticPr fontId="16"/>
  </si>
  <si>
    <t>https://www.kappou-itoya.jp/wp-content/uploads/2023/03/itoya20230317.pdf</t>
    <phoneticPr fontId="16"/>
  </si>
  <si>
    <t>この度、割烹 伊東屋におきまして、食中毒事故が発生いたしました。発症されたお客様とそのご家族の方々には多大な苦痛とご迷惑をお掛けしましたことを心より深くお詫び申し上げます。また、日頃よりご利用いただいておりますお客様、並びに多くの関係者の皆様に多大なご迷惑とご心配をお掛けしましたことを、重ねてお詫び申し上げます
記
１. 食中毒事故の発生とその原因について
当店より 3 月 11 日から 12 日の間に喫食されたお客様より体調不良の症状が発生し、検査の結果、調理従事者 4 名からノロウィルスが検出され、提供した食事を原因とする食中毒と断定されました。
・営業停止処分
3 月 16 日から 3 月 17 日(2 日間)　　3 月 31 日まで営業を自粛させていただきます。
２. 再発防止策について
今回の件を受け、保健所の指導を受けながら以下の対策を実施します。調理施設の清掃、設備及び器具の洗浄消毒、調理従事者の健康管理の徹底、調理従事者に対しての衛生教育　お客様に安心して喫食していただけるように取り組んで参ります。この度は、ご迷惑とご心配をお掛けして大変申し訳ございませんでした。</t>
    <phoneticPr fontId="16"/>
  </si>
  <si>
    <t>食中毒事故に関するお詫び　伊東屋</t>
    <rPh sb="13" eb="15">
      <t>イトウ</t>
    </rPh>
    <rPh sb="15" eb="16">
      <t>ヤ</t>
    </rPh>
    <phoneticPr fontId="16"/>
  </si>
  <si>
    <t>新潟県</t>
    <rPh sb="0" eb="3">
      <t>ニイガタケン</t>
    </rPh>
    <phoneticPr fontId="16"/>
  </si>
  <si>
    <t>社告</t>
    <rPh sb="0" eb="2">
      <t>シャコク</t>
    </rPh>
    <phoneticPr fontId="16"/>
  </si>
  <si>
    <t>イワシからアニサキス…刺し身で食べた男性が食中毒、医療機関が通報　熊谷の販売業者に営業停止処分</t>
    <phoneticPr fontId="16"/>
  </si>
  <si>
    <t>埼玉県は13日、イワシの刺し身を食べた70代の男性がアニサキスで食中毒になったとして、熊谷市の魚介類販売業「マルタ魚類」に2日間の営業停止の行政処分を行った。県食品安全課によると、男性は10日夜に刺し身を食べ、胃痛の症状が出た。11日に受診した医療機関からアニサキスを検出したとの通報を受け、熊谷保健所が調査を行い、原因施設を断定した。イワシの刺し身は加熱や冷凍などが行われていなかったという。</t>
    <phoneticPr fontId="16"/>
  </si>
  <si>
    <t>埼玉県</t>
    <rPh sb="0" eb="3">
      <t>サイタマケン</t>
    </rPh>
    <phoneticPr fontId="16"/>
  </si>
  <si>
    <t>埼玉新聞</t>
    <rPh sb="0" eb="4">
      <t>サイタマシンブン</t>
    </rPh>
    <phoneticPr fontId="16"/>
  </si>
  <si>
    <t>https://news.yahoo.co.jp/articles/54179ccc242e557d74980a4f8655caa9d254ce9b</t>
    <phoneticPr fontId="16"/>
  </si>
  <si>
    <t>「カラス肉の生食」紹介記事が波紋…「最悪の場合死に至る」と専門家も警鐘</t>
    <phoneticPr fontId="16"/>
  </si>
  <si>
    <t>カラスも刺身も珍しくないが、「カラスの刺身」となると強烈なインパクトが。そんなカラス肉の生食を巡って、ネット上で議論が巻き起こっている。
発端となったのは、3月7日に『東京新聞』のウェブサイトで配信された「＜突撃イバラキ＞カラス肉の生食文化　究極のジビエに挑戦」という記事。茨城県の民家に集まったカラス料理愛好家の集いに記者が参加し、一部地域に伝わる食文化としてカラス肉を生で食べた体験を紹介するというもの。しかし、この記事に対して“絶対に真似しないで！”“挑戦するな、普通に死ぬぞ……”などと危険を指摘するコメントが相次いだのだ。
さらに、翌日には厚生労働省の公式ツイッターアカウントが【食中毒に注意！#ジビエ はしっかり加熱しよう】と投稿し、わざわざハッシュタグに「＃カラス」も入れて“名指し“で注意を呼びかけた。</t>
    <phoneticPr fontId="16"/>
  </si>
  <si>
    <t>https://news.biglobe.ne.jp/domestic/0314/joj_230314_3851569208.html</t>
    <phoneticPr fontId="16"/>
  </si>
  <si>
    <t>-</t>
    <phoneticPr fontId="16"/>
  </si>
  <si>
    <t>女性自身</t>
    <rPh sb="0" eb="4">
      <t>ジョセイジシン</t>
    </rPh>
    <phoneticPr fontId="16"/>
  </si>
  <si>
    <t>食中毒の発生について足立区内の医療機関で提供された食事で発生した食中毒</t>
    <phoneticPr fontId="16"/>
  </si>
  <si>
    <t>令和5年3月2日（木曜日）午前11時5分、足立区内の医療機関から足立区足立保健所に「入院患者約100名中複数名が下痢、おう吐等の症状を呈した。」旨、連絡があった。
調査結果　足立区足立保健所は、探知後直ちに調査を開始した。
患者は当該医療機関の入院患者10名で、3月1日（水曜日）午後10時30分から同月2日（木曜日）午前6時00分にかけて、下痢、おう吐、発熱等の症状を呈していた。当該医療機関の給食施設では、入院患者に朝食、昼食及び夕食の三食を提供していた。患者全員に共通する食事は、当該給食施設が調理し提供した食事のみであった。患者5名のふん便から黄色ブドウ球菌を検出し、患者の症状は黄色ブドウ球菌によるものと一致していた。
患者の発症時間に一峰性が見られた。3月1日（水曜日）の検食7検体から黄色ブドウ球菌を検出した。
決定　本日、足立区足立保健所は、以下の理由により、本件を3月1日（水曜日）に調理提供された食事を原因とする食中毒と断定した。
患者全員に共通する食事は、当該給食施設が調理し提供した食事以外にはなかった。
患者5名のふん便から黄色ブドウ球菌を検出し、患者の症状は黄色ブドウ球菌によるものと一致していた。
原因施設	屋号	水野記念病院　　業種	飲食店営業（集団給食）　　営業者	日清医療食品株式会社</t>
    <phoneticPr fontId="16"/>
  </si>
  <si>
    <t>https://www.metro.tokyo.lg.jp/tosei/hodohappyo/press/2023/03/14/02.html</t>
    <phoneticPr fontId="16"/>
  </si>
  <si>
    <t>東京都</t>
    <rPh sb="0" eb="2">
      <t>トウキョウ</t>
    </rPh>
    <rPh sb="2" eb="3">
      <t>ト</t>
    </rPh>
    <phoneticPr fontId="16"/>
  </si>
  <si>
    <t>東京都公表</t>
    <rPh sb="0" eb="3">
      <t>トウキョウト</t>
    </rPh>
    <rPh sb="3" eb="5">
      <t>コウヒョウ</t>
    </rPh>
    <phoneticPr fontId="16"/>
  </si>
  <si>
    <t>低温調理って危ない！？　～伝え方ってやっぱり大事！～</t>
    <phoneticPr fontId="16"/>
  </si>
  <si>
    <t>こんにちは！　あたたけ です。
食品企業の品管担当として日々すごしていますが、いろんなところから情報収集（インプット）するのも仕事の一つです。
『品管の仕事は、自分ができると思ったら終わり。常に向上しないと居場所がなくなる』みたいな話を20年近く前？にいただいたもので、テキトーにさぼりつつも、自己啓発を続けています（自己啓発って言葉はウサンくさいのですが）。で、あたたけにとって一番簡単なインプット方法は『書籍』なのですが、いろいろと付き合いもあり、こちらを毎月買っています。
月刊誌「食と健康」 | 公益社団法人日本食品衛生協会 食品衛生関連図書 (makeshop.jp)
まぁ、普段はさらっと流し読み程度なんですけどね。
（たまにとても勉強になる記事もあるのですが、たまに、、、、）さて、2023年3月号の特集が『低温調理の食中毒対策』でした。
最近は事業者だけでなく、家庭でも低温調理をしていますからね。
『加熱不十分かは見た目で判断できない』というのはちょっと驚きでした。
厳密に言えば、『中が赤っぽくても十分に加熱されているものもある』のが驚きです。
まぁ、確かに、そういう商品も実際に売ってますので。。。。。
さて、食肉製品の加熱基準としては『63℃ 30分』とか『75℃ 1分』とか、これらと同等以上の条件とかがあります。
余談になりますが、『63℃ 30分』と『75℃ 1分』は殺菌条件としてはだいたい同じことです。
※詳しく知りたい方はこちらのHPがわかりやすかったです。
63℃30分と同等の加熱条件をZ値別に演算する方法 (foods-plus.jp)</t>
    <phoneticPr fontId="16"/>
  </si>
  <si>
    <t>https://note.com/atatake/n/n671aec590597</t>
    <phoneticPr fontId="16"/>
  </si>
  <si>
    <t>あたたけブログ</t>
    <phoneticPr fontId="16"/>
  </si>
  <si>
    <t>米環境保護局 飲用水の有機フッ素化合物 濃度基準値案を公表 ｜ NHK ｜ 環境</t>
  </si>
  <si>
    <t>「獺祭」旭酒造、ニューヨークに８０億円かけ酒蔵完成…「ダッサイ・ブルー」今夏にも販売（読売新聞オンライン）</t>
  </si>
  <si>
    <t xml:space="preserve">北京市、罰金処分　ゴキブリ混入、126万円（共同通信） </t>
  </si>
  <si>
    <t>韓国で人気急上昇のビール ハイトジンロ「TERRA」日本に正規輸入開始 - 食品産業新聞社</t>
  </si>
  <si>
    <t xml:space="preserve">マートのビール価格が6%上がると、食堂のビールは10%↑…「物価上昇拡散」 | 亜洲日報 </t>
  </si>
  <si>
    <t xml:space="preserve">【香港】シティスーパー、全４店で日本酒フェア（NNA） </t>
  </si>
  <si>
    <t xml:space="preserve">マレーシア「地元で愛される食堂」5選！海南麺、チキンライス、豚サテー、ナシチャンプル..ダイヤモンド・オンライン </t>
  </si>
  <si>
    <t>香港　・シティスーパー、全４店で日本酒フェア</t>
  </si>
  <si>
    <t>https://www3.nhk.or.jp/news/html/20230315/k10014009451000.html</t>
    <phoneticPr fontId="106"/>
  </si>
  <si>
    <t>https://news.yahoo.co.jp/articles/2ed5e0fe3bd0db4bb0e5d19eaf40b4d1c255c539</t>
    <phoneticPr fontId="106"/>
  </si>
  <si>
    <t>https://news.yahoo.co.jp/articles/1d89faf604c9efa5f8913ad75522229b4cb2428e</t>
    <phoneticPr fontId="106"/>
  </si>
  <si>
    <t>https://www.ssnp.co.jp/liquor/504357/</t>
    <phoneticPr fontId="106"/>
  </si>
  <si>
    <t>https://japan.ajunews.com/view/20230313110232264</t>
    <phoneticPr fontId="106"/>
  </si>
  <si>
    <t>https://news.yahoo.co.jp/articles/ab928df9a4b37d2b1bfacd1bc2dd4a93fb452e15</t>
    <phoneticPr fontId="106"/>
  </si>
  <si>
    <t>https://diamond.jp/articles/-/319126</t>
    <phoneticPr fontId="106"/>
  </si>
  <si>
    <t>https://www.nna.jp/news/2492252?media=bn&amp;country=hkd&amp;type=4&amp;free=1</t>
    <phoneticPr fontId="106"/>
  </si>
  <si>
    <t>アメリカの環境保護局は有害性が指摘されている有機フッ素化合物の「PFOS」と「PFOA」について、飲み水に含まれる濃度の基準値の案を公表しました。示された基準値は、日本の環境省による水質管理の暫定的な目標値を大きく下回る厳しいものとなっています。アメリカの環境保護局は14日、有害性が指摘されている有機フッ素化合物の「PFOS」と「PFOA」をめぐり、飲み水に含まれる濃度の基準値の案を公表しました。公表された案では「PFOS」と「PFOA」の基準値をいずれも1リットル当たり4ナノグラムとしています。環境保護局は今後、一般からの意見を募ったうえで、ことし中にも基準値を最終的に決定する見通しだとしています。
日本では環境省による水質管理の暫定的な目標値は、水1リットル当たり「PFOS」と「PFOA」を合わせて50ナノグラムで、環境保護局の示した基準値の案は、これを大きく下回る厳しいものとなっています。
また、環境保護局は基準値の案にあわせて、水道事業者に「PFOS」や「PFOA」の濃度の監視や公表を求める方針も明らかにしました。
「PFOS」と「PFOA」をめぐって、国内では沖縄県や神奈川県などのアメリカ軍基地周辺の河川や地下水などで、国の暫定目標値を超える値が相次いで検出され、環境省は専門家会議を設置して、水質の正式な目標値を検討するなどの対策を進めています。</t>
    <phoneticPr fontId="106"/>
  </si>
  <si>
    <t>【ニューヨーク＝小林泰裕】日本酒「獺祭（だっさい）」で知られる旭酒造（山口県）の酒蔵が今月、米ニューヨーク州で完成した。同社にとって初の海外での酒蔵となる。早ければ今夏にも販売を始める。ニューヨーク市中心部から約１００キロ北の郊外に、約８０億円かけて約５１００平方メートルの酒蔵を整備した。米国産と国産の酒米「山田錦」を用いて「ＤＡＳＳＡＩ　ＢＬＵＥ」という名称の純米大吟醸酒を生産する。日本から社員を派遣し、現地でも従業員を採用する。旭酒造の２０２２年９月期決算の売上高は約１６５億円。うち４割を海外が占める。酒蔵は当初１９年の完成を見込んでいたが、新型コロナウイルスの影響などで完成がずれ込んでいた。</t>
    <phoneticPr fontId="106"/>
  </si>
  <si>
    <t>【北京共同】北京市当局は、牛丼チェーン「吉野家」の北京の店舗で食事にゴキブリが混入していたとして、店舗を運営する現地企業を、食品安全法に基づき6万5千元（約126万円）の罰金処分とした。複数の中国メディアが15日報じた。報道によると、1月に販売した食事にゴキブリが1匹混入していた。当局が店舗を調査したところゴキブリ43匹を確認したという。中国では毎年3月15日の「世界消費者権利デー」に合わせて当局やメディアが企業の品質問題を盛んに取り上げており、吉野家の問題も注目されたとみられる。</t>
    <phoneticPr fontId="106"/>
  </si>
  <si>
    <t>ビールの原料となる麦芽は、きれいな空気、豊かな水源、大麦の生育に最適な日照量と降水量のあるオーストラリア産のもののみを使用。旨みと苦みのバランスが取れた、すっきりとした味わいのラガースタイルだ。また、発酵工程で自然に発生する炭酸のみを使用した「TERRA」は、きめ細やかな泡と、長持ちする炭酸感が特徴となっており、ラガースタイルらしい爽快なのどごしが楽しめる。
商品企画から5年をかけて作り上げた「TERRA」ビールは、ハイトジンロ社が発売したビールブランドの中で過去最速となる発売から100日での出荷本数1億本を突破するなど、現在、韓国で非常に人気のあるビールブランドの一つとなっている。長らく、韓国国内の需要を優先するため海外への輸出は行っていなかったものの、設備増強などによる安定供給が可能となったため、この度販売を開始することとなった。なお、韓国のビール市場ではOBビール(韓国のビール会社)が高いシェアを誇っていたそうだが、「TERRA」発売によりそのシェア差をぐっと縮めたという。眞露の広報担当者によると「従来の韓国産ビールの印象を変えていきたいという思いがあり開発された商品。従来の韓国産ビールのように軽やかすぎないものの、すっきりとして爽快な味わいを実現した。苦みと麦感のバランスにも相当こだわった。もちろん韓国料理との相性は抜群」と話す。</t>
    <phoneticPr fontId="106"/>
  </si>
  <si>
    <t>香港の高級スーパーマーケット「シティスーパー」が域内の全４店舗で８日から22日まで、「日本酒フェア2023」を開催中だ。酒蔵20社が参加し、純米吟醸や純米大吟醸のほか、生酒や熟成大吟醸200銘柄以上を販売。「日本酒でキャンプ」をテーマに「日常で気軽に飲める酒」であることをアピールし、日本酒人気をさらに高めたい狙いだ。シティスーパーは毎年３月に日本酒フェアを開催しており、今年で24回目を迎えた。
　日本酒は「高級料理店だけのものではなく気軽に飲める酒」だという意識を消費者の間に広め、日常生活に日本酒を浸透させることを狙って、若者を中心に人気の高いキャンプを今年のテーマに定めた。フェア会場となる売り場にテントなどのキャンプ用品をレイアウト。焼き鳥やチーズ、生ガキなど、日本酒に合う食品も販売している。シティスーパーは10日、香港島・銅鑼湾（コーズウェーベイ）の時代広場（タイムズスクエア）店で地元のメディア関係者を招いたイベントを開催。20社の酒蔵のうち「久保田」で知られる朝日酒造（新潟県長岡市）、「英勲」の齊藤酒造（京都市）、「天山」の天山酒造（佐賀県小城市）の３社の代表が参加し、自社の日本酒を紹介した。
　朝日酒造営業本部海外事業部の永塚圭一課長は、発泡性の「スパークリング 久保田」（500ミリリットル入り、130HKドル＝約2,230円）について「今回初めて香港へ輸出した」と語り、香港での販売拡大に期待を込めた。一方、齊藤酒造が京都産の「祝」品種のコメを使って醸造する「英勲」は、シティスーパーで約15年の販売実績がある。齊藤洸社長は「クリアでくせや雑味が少ない日本酒が、香港の方に興味を持っていただける」と述べた。メディア関係者らは３社の代表から詳しい説明を受けながら、さまざまな日本酒を試飲した。シティスーパーで日本酒のバイヤーを務めるフランク・チェン氏はＮＮＡに対し、新型コロナウイルス対策が全廃され「再び日本の酒造関係者が香港に来られるようになった」と喜んだ。イベントに登場した３社以外でチェン氏のお気に入りは「姿 純米大吟醸 五百万石 無濾過生原酒」（飯沼銘醸、栃木県栃木市）だと話し、「さわやかでフルーティーな味わいが特長。新鮮でしぼりたての生酒をぜひ香港の消費者に味わってもらいたい」と売り込んだ。</t>
    <phoneticPr fontId="106"/>
  </si>
  <si>
    <t>海外旅行ガイドブックの決定版『地球の歩き方』から、今回紹介する記事は「マレーシア、地元で愛される食堂」です。「地球の歩き方 マレーシア ブルネイ」編が約3年ぶりに改訂版を発売！多彩な味を求めて外食を楽しむ人が多いマレーシア。町を歩くと、地元の人でにぎわう食堂をいたるところで目にします。コロナ禍を乗り越え、以前にも増して繁盛する名物食堂をたっぷり紹介。3年ぶりに現地を訪れた取材レポートです。（文・写真／地球の歩き方書籍編集部）
麺やトーストなどマレーシアの定番料理を提供するレトロな喫茶店。土曜の朝10時に訪れると、以前と変わらず人気で、外で20人ほど待っていましたが、ひとりだったので相席でどうぞ、とすぐに案内してくれました。注文したのは、マレーシアの定番朝ごはん、カヤトースト（トーストした薄切りの食パンにカヤジャムとバターをサンドしたもの）と海南麺（ハイラムミー）です。海南麺は、見ための地味さから想像できないふくよかなコクがあり、思わずうまっ！と声に出してしまったほど。もちっと弾力のある麺に白菜や豚のだしがよく染みています。
　カヤトーストに卵2個、麺1皿という、けっこうなボリュームだったにもかかわらず、自分でも驚くほどの速さでさくっと完食したので、名物のカヤロールも追加注文。これもまた秒で胃袋へ消えていきました。コロナ禍3年、メルビンさんにお店の様子を伺うと「テイクアウトのみの営業を強いられたときはかなり厳しい経営でした。常連客が通ってくれたおかげで、なんとか続けられています」と。この味が食べられるのは、奇跡ぐらい幸運なことなのかもしれない、とあらためて感じた訪問でした。</t>
    <phoneticPr fontId="106"/>
  </si>
  <si>
    <t xml:space="preserve">香港の高級スーパーマーケット「シティスーパー」が域内の全４店舗で８日から22日まで、「日本酒フェア2023」を開催中だ。酒蔵20社が参加し、純米吟醸や純米大吟醸のほか、生酒や熟成大吟醸200銘柄以上を販売。「日本酒でキャンプ」をテーマに「日常で気軽に飲める酒」であることをアピールし、日本酒人気をさらに高めたい狙いだ。シティスーパーは毎年３月に日本酒フェアを開催しており、今年で24回目を迎えた。
日本酒は「高級料理店だけのものではなく気軽に飲める酒」だという意識を消費者の間に広め、日常生活に日本酒を浸透させることを狙って、若者を中心に人気の高いキャンプを今年のテーマに定めた。フェア会場となる売り場にテントなどのキャンプ用品をレイアウト。焼き鳥やチーズ、生ガキなど、日本酒に合う食品も販売している。シティスーパーは10日、香港島・銅鑼湾（コーズウェーベイ）の時代広場（タイムズスクエア）店で地元のメディア関係者を招いたイベントを開催。20社の酒蔵のうち「久保田」で知られる朝日酒造（新潟県長岡市）、「英勲」の齊藤酒造（京都市）、「天山」の天山酒造（佐賀県小城市）の３社の代表が参加し、自社の日本酒を紹介した。
　朝日酒造営業本部海外事業部の永塚圭一課長は、発泡性の「スパークリング 久保田」（500ミリリットル入り、130HKドル＝約2,230円）について「今回初めて香港へ輸出した」と語り、香港での販売拡大に期待を込めた。一方、齊藤酒造が京都産の「祝」品種のコメを使って醸造する「英勲」は、シティスーパーで約15年の販売実績がある。齊藤洸社長は「クリアでくせや雑味が少ない日本酒が、香港の方に興味を持っていただける」と述べた。メディア関係者らは３社の代表から詳しい説明を受けながら、さまざまな日本酒を試飲した。シティスーパーで日本酒のバイヤーを務めるフランク・チェン氏はＮＮＡに対し、新型コロナウイルス対策が全廃され「再び日本の酒造関係者が香港に来られるようになった」と喜んだ。イベントに登場した３社以外でチェン氏のお気に入りは「姿 純米大吟醸 五百万石 無濾過生原酒」（飯沼銘醸、栃木県栃木市）だと話し、「さわやかでフルーティーな味わいが特長。新鮮でしぼりたての生酒をぜひ香港の消費者に味わってもらいたい」と売り込んだ。
</t>
    <phoneticPr fontId="106"/>
  </si>
  <si>
    <t>米国</t>
    <rPh sb="0" eb="2">
      <t>ベイコク</t>
    </rPh>
    <phoneticPr fontId="106"/>
  </si>
  <si>
    <t>中国</t>
    <rPh sb="0" eb="2">
      <t>チュウゴク</t>
    </rPh>
    <phoneticPr fontId="106"/>
  </si>
  <si>
    <t>韓国</t>
    <rPh sb="0" eb="2">
      <t>カンコク</t>
    </rPh>
    <phoneticPr fontId="106"/>
  </si>
  <si>
    <t>香港</t>
    <rPh sb="0" eb="2">
      <t>ホンコン</t>
    </rPh>
    <phoneticPr fontId="106"/>
  </si>
  <si>
    <t>マレーシア</t>
    <phoneticPr fontId="106"/>
  </si>
  <si>
    <t>食堂で売っている酒類がマートやコンビニで売っている酒類よりも価格が急騰したことが分かった。13日、韓国の統計庁国家統計ポータル（KOSIS）によると、外食品目の中でビールの物価指数は2月112.63（2020年=100）で、1年前より10.5%上昇した。これは加工食品ビールの上昇率（5.9%）を上回る数値だ。食堂などで外食として販売されるビールの物価がコンビニ・マートで販売するビールの物価よりも急激に上がったのだ。加工食品と外食品目で全て調査する他の酒類も似たような結果を示した。焼酎も外食品目が11.2%上昇し、加工食品の上昇率（8.6%）を上回った。マッコリも外食品目の上昇率（5.1%）が加工食品の上昇率（1.6%）より高かった。酒類製造業者がビール·焼酎などの出庫価格を引き上げ、連鎖的にコンビニ酒類、食堂酒類などの物価も上がっている。このような理由は、焼酎・ビール製品の値上げだけでなく人件費など食堂を運営する付帯費用上昇が食堂酒類価格に含まれたためだ。また、酒類配達料引き上げなどの値上げ要因が累積的に積もり、それが時差を置いて反映され、外食品目での酒類物価がさらに急激に上昇したと分析される。
政府は連鎖な的物価上昇を防ぐためにビール・濁酒従量税物価連動制を再検討する計画だ。従量税は価格ではなく酒類の量などに比例して課税する制度で、ビール・濁酒に対する税金は毎年消費者物価上昇率と連動して引き上げられる。
これに伴い、ビール・濁酒税の引き上げが酒類業者の出庫価格引き上げなどの名分になり物価上昇拡散の端緒になりうるというのが政府の認識だ。これは民生の困難が加重されることに帰結する。秋慶鎬（チュ・ギョンホ）副総理兼企画財政部長官は最近の記者懇談会で「例えば従量税だけを理由にビール価格が15ウォン程度の上昇要因があるとすれば、ビール価格を1000ウォンから1015ウォンにするだけではなく、むしろ市中消費者価格を一層便乗・引き上げる土台になりうる」とし「物価連動で（課税）する部分に関して再検討が必要だ」と話した。</t>
    <phoneticPr fontId="106"/>
  </si>
  <si>
    <t>日本のイチゴからまた基準値超えの残留農薬、過去最大規模―台湾メディア</t>
    <phoneticPr fontId="16"/>
  </si>
  <si>
    <t>https://topics.smt.docomo.ne.jp/article/recordchina/business/recordchina-RC_910801</t>
    <phoneticPr fontId="16"/>
  </si>
  <si>
    <t>2023年3月14日、台湾メディア・自由時報は、日本から台湾に輸入されたイチゴから再び基準値を超える残留農薬が見つかったと報じた。
記事によると、台湾食品薬物管理署は14日、日本から輸入された生鮮イチゴから基準値を超える残留農薬が検出されたことを明らかにした。対象のイチゴは2ロット726キロで、単一週で見つかった残留農薬基準値超えのイチゴとしては過去最大規模だとした。また、チリから輸入されたチェリー4ロット51トンについても基準値を超える残留農薬が検出されたと伝えている。その上で、日本産のイチゴとチリ産のチェリーについてはほぼ毎週のように基準を超える残留農薬や台湾の規定で使用が認められていない農薬が検出されていると指摘。特に最近は、台湾でのイチゴブームに加えて間もなくイチゴのシーズンが終了することから業者が輸入量を増やしており、輸入規定に反するイチゴの量も増えているとした。
一方で、規定違反がしばしば発生しているにもかかわらず同署は「輸入を停止するかは行政院が決定する」「上級機関マター」「毎週のように規定違反が出るのは生産が盛んなシーズンだけ」だとしてシーズン終了まで輸入を続ける姿勢を示していると紹介。日本側の対台湾窓口機関である日本台湾交流協会は台湾当局に対して残留農薬基準を緩和するよう求めているとし、「現在同署はこの要求を受入れていないが、一度受入れられれば高濃度の、より多くの種類の農薬を使用したイチゴの輸入が認められるようになることを意味する」と伝えた。</t>
    <phoneticPr fontId="16"/>
  </si>
  <si>
    <t>ブロッコリーは残留農薬が多い？正しい落とし方を解説</t>
    <phoneticPr fontId="16"/>
  </si>
  <si>
    <t>ブロッコリーなどの野菜を食べるときに農薬がついているのではないかと心配になる方は多いのではないでしょうか。本記事ではブロッコリーの農薬の落とし方について詳しく解説します。
そもそも農薬とは？　　農薬の役割
農薬は、農薬取締法で「農作物の防除に用いられる殺菌剤、殺虫剤その他の薬剤及び農作物等の生理機能の増進又は抑制に用いられる成長促進剤、発芽抑制剤その他の薬剤」と定義されています。害虫の被害や病気などを防止するための薬品と思われがちですが、実は成長促進剤や発芽抑制剤といった生育に必要な薬剤も農薬に含まれます。
農薬は農作物を守るためだけではなく、育てるための役割を果たしているといって良いでしょう。
出典：農薬取締法について（農林水産省）
農薬は安全？
農作物は口に入れるものですから、農薬が安全なものなのかどうか気になりますよね。
日本で使われている農薬は、国に認められたもののみです。残留性が高く人体影響を及ぼすものや環境に影響を与えるほど毒性が強い農薬は、販売が禁止されています。例えばホームセンターで販売されている家庭菜園で使われる薬品にも「農林水産省登録第○号」や「殺虫剤」という表記があります。ちなみにゴキブリやシロアリなどの害虫を殺すための殺虫剤は「家庭用殺虫剤」などといわれるもので、農薬ではありません。
また、登録された農薬であっても使用できる作物や時期、量などの使用基準が定められており、使用基準以外の方法で使用することを禁止しています。使用量などは栽培する作物や気候条件によっても異なりますが、国の定めに基づいた農薬と使用量を守っていれば国の考えとしては農薬は安全とされています。しかし、それでも不安だという方は一定数おり、特に人参やトマトなど皮ごとカットして生で食べることも多い野菜は残留農薬の有無が気になる人が多くいます。　出典：農薬はなぜ必要か（消費者庁）</t>
    <phoneticPr fontId="16"/>
  </si>
  <si>
    <t>https://fily.jp/articles/3672</t>
    <phoneticPr fontId="16"/>
  </si>
  <si>
    <t>https://www.miyazakihonto.com/2023/03/12/miyazkaidaigakucallengeproglum/</t>
    <phoneticPr fontId="16"/>
  </si>
  <si>
    <t>宮崎大学の学生が作った 農薬散布ロボットがすごい！【宮大チャレンジプログラム2022 】　</t>
    <phoneticPr fontId="16"/>
  </si>
  <si>
    <t>宮崎大学は農学部と工学部が同じキャンパス内にあり大学内で、　スマート農業　の活性化を目指しています。
農薬散布ロボットMister King【ミスターキング】の開発
　農家のニーズに沿った農薬散布ロボットの開発
「完全散布」
「コストパフォーマンス」
「作物を傷つけない背の低いロボット」
研究では主に三つの成果が得られました。
1.  作成したロボットそのものと、それによって実現することが出来た効率的な散布手法である。
2. リニアアクチュエーターを用いた挿入機構により、樹の内側に農薬を散布することが出来た。
3. 送風機構は上手く動かなかったが改善方法の目途が付いた。これによって奥まった葉、葉の裏側、枝の隙間、重なり合った葉にも散布可能であると示すことが出来た。</t>
    <phoneticPr fontId="16"/>
  </si>
  <si>
    <r>
      <t>困惑する会社も…4月から大豆等で“遺伝子組換え5％以下”は</t>
    </r>
    <r>
      <rPr>
        <b/>
        <sz val="20"/>
        <color rgb="FFFF0000"/>
        <rFont val="ＭＳ Ｐゴシック"/>
        <family val="3"/>
        <charset val="128"/>
      </rPr>
      <t>「遺伝子組換え混入防止管理済み」</t>
    </r>
    <r>
      <rPr>
        <b/>
        <sz val="20"/>
        <color rgb="FF000000"/>
        <rFont val="ＭＳ Ｐゴシック"/>
        <family val="3"/>
        <charset val="128"/>
      </rPr>
      <t>等の表示に</t>
    </r>
    <phoneticPr fontId="16"/>
  </si>
  <si>
    <r>
      <t>食品のパッケージでよく目にするのが「遺伝子組換えでない」という表示。実はこの表示のルールが、4月から厳しくなります。影響を受けるのが大豆を扱う会社です。大阪府堺市にある「髙丸食品」。大豆と水にこだわり、堺市だけにその名も『豆富工房・仁徳』のブランドで豆腐や油揚げなどを製造しています。国産大豆はもちろん、海外から輸入したものもすべて、遺伝子組換えではない大豆を選りすぐって使っています。
髙丸食品 髙落実会長：
「（Q.製品は全部、遺伝子組換えではない大豆を使用？）そうです。国産は（遺伝子組換え大豆を）作っていませんので間違いない。アメリカ産の大豆などには、ロットナンバーが入っています。どういう農地で作られて、どういう船で運ばれたかという履歴になります」髙丸食品では海外産の中に「遺伝子組み換え」の大豆が混入していないか、ロットナンバーで履歴をたどり確認、さらに保健所などによる成分の分析など厳しい検査でも、これまで一度も‟遺伝子組換え大豆”が検出されたことはないといいます。ただ、アメリカ産は生産量の9割以上が“遺伝子組換え大豆”ということで、輸入の際にどうしても数パーセント遺伝子組換え大豆が混入してしまう事例もあり、「髙丸食品」では書類で確認を行っているものの、一粒一粒、全ての大豆を調べることは物理的にもコスト的にも難しいといいます。</t>
    </r>
    <r>
      <rPr>
        <b/>
        <sz val="14"/>
        <color rgb="FF0070C0"/>
        <rFont val="游ゴシック"/>
        <family val="3"/>
        <charset val="128"/>
      </rPr>
      <t>この問題が4月からネックになるといいます。これまで食品表示法での遺伝子組換えの表示ルールは、例えば3％とか4％なら遺伝子組換え大豆が入っていてもセーフでしたが4月からのルールは少しでも検査して出てしまうと表示法違反になることもあるためです。
これまでの表示が今後、どうなるかというと…。</t>
    </r>
    <r>
      <rPr>
        <b/>
        <sz val="14"/>
        <rFont val="游ゴシック"/>
        <family val="3"/>
        <charset val="128"/>
      </rPr>
      <t xml:space="preserve">
菊地弁護士：
「そうですね。今までは0％ではなくても、5％以下の場合は“誤差の範囲”と言ってよいのでしょうか、『遺伝子組換えでない』という表示が可能だったんですね。それが4月から厳格化しましょうということで、その表示をする以上は『0％でなければダメ』ということになりました。</t>
    </r>
    <phoneticPr fontId="16"/>
  </si>
  <si>
    <t>くるみがアレルギー特定原材料に 消費者庁「速やかな表示を」 日本ハムが検査キット発売</t>
    <phoneticPr fontId="16"/>
  </si>
  <si>
    <r>
      <rPr>
        <b/>
        <sz val="14"/>
        <rFont val="游ゴシック"/>
        <family val="3"/>
        <charset val="128"/>
      </rPr>
      <t>食品表示法・食品表示基準の一部が23年3月9日付で改正され、くるみが食物アレルギー特定原材料の8品めに加わった。同日から25年3月31日までの経過措置を経て、25年4月1日から表示が義務となる。これを受け日本ハムは、くるみを検査するキットを同社中央研究所が開発し、3月下旬から販売すると発表した。食物アレルギーは以前、表示義務がある特定原材料はえび、かに、小麦、そば、卵、乳、落花生の7品目で、くるみは表示が任意の特定原材料に準ずるものであった。</t>
    </r>
    <r>
      <rPr>
        <b/>
        <sz val="14"/>
        <color rgb="FFFF0000"/>
        <rFont val="游ゴシック"/>
        <family val="3"/>
        <charset val="128"/>
      </rPr>
      <t>しかし近年、くるみを原因とするアレルギー症例が大幅に増加しており、</t>
    </r>
    <r>
      <rPr>
        <b/>
        <sz val="14"/>
        <rFont val="游ゴシック"/>
        <family val="3"/>
        <charset val="128"/>
      </rPr>
      <t>消費者庁の「食物アレルギーの実態」（令和3年度即時型症例の原因食物の内訳）では、鶏卵33％、牛乳19％、小麦9％に次いで、くるみは8％と4番目に高い割合となるなど、表示基準改正に向けて動いていた。
今後、加工食品にくるみが含まれる場合、表示が義務付けられ、くるみは多種多様な食品に使用されているため、製造工程で予期せぬ混入を防ぐ管理も重要となる。
消費者庁は3月9日付で、各地方の行政や保健所などにあて「これまでくるみを表示していなかった食品関連事業者に速やかな表示や周知」の依頼文書を送付している。</t>
    </r>
    <r>
      <rPr>
        <b/>
        <sz val="14"/>
        <color rgb="FFFF0000"/>
        <rFont val="游ゴシック"/>
        <family val="3"/>
        <charset val="128"/>
      </rPr>
      <t>同文書ではカシューナッツに関しても「木の実類でくるみに次いで症例数の増加が認められる」として「可能な限りの表示の周知」を促した。</t>
    </r>
    <r>
      <rPr>
        <b/>
        <sz val="14"/>
        <rFont val="游ゴシック"/>
        <family val="3"/>
        <charset val="128"/>
      </rPr>
      <t xml:space="preserve">
日本ハムの中央研究所は、加工食品中に含まれる「くるみタンパク質」を「迅速かつ高感度に検出できる」（同社）検査キット2種「スクリーニング検査キット」「簡易迅速検査キット」を開発した。いずれのキットも複数の抗体を採用しており、「複数の抗原を検出することで見逃しの少ない性能を実現する」（同社）としている。
同社は、「東京栄養サミット2021」で発表したコミットメントの一つに「新たに表示が義務化される項目の検査キット発売」を掲げており、
「今後もラインアップの拡充に努めていく」としている。</t>
    </r>
    <phoneticPr fontId="16"/>
  </si>
  <si>
    <t>原産地を確認せずに「熊本産アサリ」表示し販売　天草市２業者に是正指示</t>
    <phoneticPr fontId="16"/>
  </si>
  <si>
    <t>原産地を確認せずに「熊本産アサリ」と表示して販売するなどしたとして、熊本県は上天草市の２つの業者に食品表示法に基づく表示の是正と再発防止を指示しました。
食品表示法の基準に違反し行政指示を受けたのはいずれも上天草市大矢野町の『山栄』と『ヤスダ水産』です。（食品表示法に基づく食品表示基準違反）
熊本県によりますと少なくとも去年１０月から１２月にかけて、山栄は原産地などを表示せずにアサリおよそ５８トンをヤスダ水産に販売、ヤスダ水産は、山栄から原産地などを確認せずにおよそ３０トンを「熊本産」と表示し卸売り業者に販売したということです。２つの業者の代表は夫婦で去年４月に、関係機関から県に情報提供があり発覚。
県の聞き取りに対し２人は「伝達していなかったのは認識不足。今後はこのようなことがないようにしたい」と話しているということです。</t>
    <phoneticPr fontId="16"/>
  </si>
  <si>
    <t>アレルギー表示で「カシューナッツ」を義務化へ、検査法の開発に着手</t>
    <phoneticPr fontId="16"/>
  </si>
  <si>
    <t>「予算成立後に直ちに着手できる」
2024年度調査事業を踏まえて義務化を判断
23年度には「交差反応」の調査も実施
河野太郎消費者担当大臣は14日、閣議後の会見で、食物アレルギー表示制度の表示義務品目に「カシューナッツ」を追加する可能性があることから、来年度予算案の成立後、食品中のカシューナッツを検出する公定検査法の開発に着手する方針を明らかにした。</t>
    <phoneticPr fontId="16"/>
  </si>
  <si>
    <t xml:space="preserve"> </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</si>
</sst>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4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indexed="8"/>
      <name val="メイリオ"/>
      <family val="3"/>
      <charset val="128"/>
    </font>
    <font>
      <b/>
      <sz val="14"/>
      <name val="Arial"/>
      <family val="2"/>
    </font>
    <font>
      <sz val="14"/>
      <name val="Arial"/>
      <family val="2"/>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b/>
      <sz val="24"/>
      <color theme="1"/>
      <name val="ＭＳ Ｐゴシック"/>
      <family val="3"/>
      <charset val="128"/>
      <scheme val="minor"/>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b/>
      <sz val="14"/>
      <name val="游ゴシック"/>
      <family val="3"/>
      <charset val="128"/>
    </font>
    <font>
      <b/>
      <sz val="14"/>
      <color indexed="12"/>
      <name val="ＭＳ Ｐゴシック"/>
      <family val="3"/>
      <charset val="128"/>
    </font>
    <font>
      <sz val="10"/>
      <color indexed="62"/>
      <name val="ＭＳ Ｐゴシック"/>
      <family val="3"/>
      <charset val="128"/>
    </font>
    <font>
      <sz val="10"/>
      <name val="Arial"/>
      <family val="2"/>
    </font>
    <font>
      <b/>
      <sz val="10"/>
      <color indexed="62"/>
      <name val="ＭＳ Ｐゴシック"/>
      <family val="3"/>
      <charset val="128"/>
    </font>
    <font>
      <b/>
      <sz val="14"/>
      <color theme="1"/>
      <name val="メイリオ"/>
      <family val="3"/>
      <charset val="128"/>
    </font>
    <font>
      <sz val="16"/>
      <color rgb="FF454545"/>
      <name val="Robotoregular"/>
      <family val="2"/>
      <charset val="128"/>
    </font>
    <font>
      <b/>
      <sz val="8"/>
      <color indexed="10"/>
      <name val="ＭＳ Ｐゴシック"/>
      <family val="3"/>
      <charset val="128"/>
    </font>
    <font>
      <b/>
      <sz val="14"/>
      <color theme="1"/>
      <name val="游ゴシック"/>
      <family val="3"/>
      <charset val="128"/>
    </font>
    <font>
      <b/>
      <u/>
      <sz val="12"/>
      <color theme="0"/>
      <name val="ＭＳ Ｐゴシック"/>
      <family val="3"/>
      <charset val="128"/>
      <scheme val="minor"/>
    </font>
    <font>
      <b/>
      <u/>
      <sz val="13"/>
      <color theme="0"/>
      <name val="Inherit"/>
    </font>
    <font>
      <sz val="12"/>
      <color indexed="9"/>
      <name val="ＭＳ Ｐゴシック"/>
      <family val="3"/>
      <charset val="128"/>
    </font>
    <font>
      <sz val="10"/>
      <color indexed="63"/>
      <name val="Verdana"/>
      <family val="2"/>
    </font>
    <font>
      <sz val="11"/>
      <name val="HGS行書体"/>
      <family val="4"/>
      <charset val="128"/>
    </font>
    <font>
      <sz val="11"/>
      <name val="HGPｺﾞｼｯｸE"/>
      <family val="3"/>
      <charset val="128"/>
    </font>
    <font>
      <b/>
      <sz val="13"/>
      <color rgb="FFFFFFFF"/>
      <name val="游ゴシック"/>
      <family val="2"/>
      <charset val="128"/>
    </font>
    <font>
      <sz val="13"/>
      <color theme="0"/>
      <name val="Inherit"/>
      <family val="3"/>
    </font>
    <font>
      <b/>
      <sz val="16"/>
      <color indexed="9"/>
      <name val="ＭＳ Ｐゴシック"/>
      <family val="3"/>
      <charset val="128"/>
    </font>
    <font>
      <b/>
      <sz val="14"/>
      <color indexed="53"/>
      <name val="ＭＳ Ｐゴシック"/>
      <family val="3"/>
      <charset val="128"/>
    </font>
    <font>
      <b/>
      <sz val="12"/>
      <color indexed="13"/>
      <name val="ＭＳ Ｐゴシック"/>
      <family val="3"/>
      <charset val="128"/>
    </font>
    <font>
      <b/>
      <u/>
      <sz val="12"/>
      <color indexed="13"/>
      <name val="ＭＳ Ｐゴシック"/>
      <family val="3"/>
      <charset val="128"/>
    </font>
    <font>
      <b/>
      <sz val="10"/>
      <color indexed="9"/>
      <name val="ＭＳ Ｐゴシック"/>
      <family val="3"/>
      <charset val="128"/>
    </font>
    <font>
      <b/>
      <sz val="12"/>
      <color indexed="43"/>
      <name val="ＭＳ Ｐゴシック"/>
      <family val="3"/>
      <charset val="128"/>
    </font>
    <font>
      <b/>
      <vertAlign val="superscript"/>
      <sz val="12"/>
      <color indexed="13"/>
      <name val="ＭＳ Ｐゴシック"/>
      <family val="3"/>
      <charset val="128"/>
    </font>
    <font>
      <b/>
      <sz val="10"/>
      <color rgb="FFFFFF99"/>
      <name val="ＭＳ Ｐゴシック"/>
      <family val="3"/>
      <charset val="128"/>
    </font>
    <font>
      <b/>
      <sz val="14"/>
      <color rgb="FFFFFF00"/>
      <name val="ＭＳ Ｐゴシック"/>
      <family val="3"/>
      <charset val="128"/>
    </font>
    <font>
      <b/>
      <sz val="15"/>
      <color rgb="FF6DDDF7"/>
      <name val="ＭＳ Ｐゴシック"/>
      <family val="3"/>
      <charset val="128"/>
    </font>
    <font>
      <b/>
      <sz val="14"/>
      <color rgb="FF000000"/>
      <name val="游ゴシック"/>
      <family val="3"/>
      <charset val="128"/>
    </font>
    <font>
      <b/>
      <sz val="20"/>
      <color rgb="FFFF0000"/>
      <name val="ＭＳ Ｐゴシック"/>
      <family val="3"/>
      <charset val="128"/>
    </font>
    <font>
      <b/>
      <sz val="14"/>
      <color rgb="FF0070C0"/>
      <name val="游ゴシック"/>
      <family val="3"/>
      <charset val="128"/>
    </font>
    <font>
      <b/>
      <sz val="14"/>
      <color rgb="FFFF0000"/>
      <name val="游ゴシック"/>
      <family val="3"/>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rgb="FFFF9900"/>
        <bgColor indexed="64"/>
      </patternFill>
    </fill>
    <fill>
      <patternFill patternType="solid">
        <fgColor rgb="FF0070C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indexed="12"/>
        <bgColor indexed="64"/>
      </patternFill>
    </fill>
    <fill>
      <patternFill patternType="solid">
        <fgColor rgb="FF3399FF"/>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3" tint="-0.499984740745262"/>
        <bgColor indexed="64"/>
      </patternFill>
    </fill>
  </fills>
  <borders count="24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indexed="12"/>
      </left>
      <right style="medium">
        <color indexed="12"/>
      </right>
      <top style="thin">
        <color indexed="12"/>
      </top>
      <bottom style="medium">
        <color indexed="1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style="medium">
        <color indexed="12"/>
      </right>
      <top style="thin">
        <color indexed="12"/>
      </top>
      <bottom/>
      <diagonal/>
    </border>
    <border>
      <left/>
      <right style="medium">
        <color indexed="12"/>
      </right>
      <top/>
      <bottom style="thin">
        <color indexed="12"/>
      </bottom>
      <diagonal/>
    </border>
    <border>
      <left style="medium">
        <color indexed="12"/>
      </left>
      <right style="medium">
        <color indexed="12"/>
      </right>
      <top/>
      <bottom style="thin">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59" fillId="0" borderId="0"/>
    <xf numFmtId="0" fontId="160" fillId="0" borderId="0" applyNumberFormat="0" applyFill="0" applyBorder="0" applyAlignment="0" applyProtection="0"/>
    <xf numFmtId="0" fontId="159" fillId="0" borderId="0"/>
  </cellStyleXfs>
  <cellXfs count="86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24" borderId="0" xfId="0"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6"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6"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71" fillId="24" borderId="0" xfId="0" applyFont="1" applyFill="1" applyAlignment="1">
      <alignment vertical="top" wrapText="1"/>
    </xf>
    <xf numFmtId="0" fontId="8" fillId="0" borderId="129"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8"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1" borderId="130"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4" borderId="0" xfId="0" applyFont="1" applyFill="1" applyAlignment="1">
      <alignment vertical="top" wrapText="1"/>
    </xf>
    <xf numFmtId="0" fontId="72" fillId="25" borderId="0" xfId="0" applyFont="1" applyFill="1" applyAlignment="1">
      <alignment vertical="top" wrapText="1"/>
    </xf>
    <xf numFmtId="0" fontId="95" fillId="25" borderId="0" xfId="0" applyFont="1" applyFill="1" applyAlignment="1">
      <alignment vertical="top" wrapText="1"/>
    </xf>
    <xf numFmtId="0" fontId="73" fillId="25" borderId="0" xfId="0" applyFont="1" applyFill="1" applyAlignment="1">
      <alignment vertical="top" wrapText="1"/>
    </xf>
    <xf numFmtId="0" fontId="96" fillId="25" borderId="0" xfId="0" applyFont="1" applyFill="1" applyAlignment="1">
      <alignment horizontal="center" vertical="center" wrapText="1"/>
    </xf>
    <xf numFmtId="0" fontId="96" fillId="25" borderId="0" xfId="0" applyFont="1" applyFill="1" applyAlignment="1">
      <alignment horizontal="center" vertical="top" wrapText="1"/>
    </xf>
    <xf numFmtId="0" fontId="98" fillId="25" borderId="0" xfId="0" applyFont="1" applyFill="1" applyAlignment="1">
      <alignment horizontal="center" vertical="top" wrapText="1"/>
    </xf>
    <xf numFmtId="0" fontId="96" fillId="25" borderId="0" xfId="0" applyFont="1" applyFill="1" applyAlignment="1">
      <alignment vertical="top" wrapText="1"/>
    </xf>
    <xf numFmtId="0" fontId="28" fillId="26" borderId="0" xfId="0" applyFont="1" applyFill="1">
      <alignment vertical="center"/>
    </xf>
    <xf numFmtId="0" fontId="110" fillId="22"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17" fillId="24" borderId="108"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6" fillId="35" borderId="0" xfId="0" applyFont="1" applyFill="1">
      <alignment vertical="center"/>
    </xf>
    <xf numFmtId="0" fontId="127" fillId="35" borderId="0" xfId="0" applyFont="1" applyFill="1">
      <alignment vertical="center"/>
    </xf>
    <xf numFmtId="0" fontId="128" fillId="35" borderId="0" xfId="0" applyFont="1" applyFill="1">
      <alignment vertical="center"/>
    </xf>
    <xf numFmtId="0" fontId="129"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32" fillId="25" borderId="0" xfId="0" applyNumberFormat="1" applyFont="1" applyFill="1" applyAlignment="1">
      <alignment vertical="center" wrapText="1"/>
    </xf>
    <xf numFmtId="0" fontId="122" fillId="24" borderId="0" xfId="0" applyFont="1" applyFill="1">
      <alignment vertical="center"/>
    </xf>
    <xf numFmtId="177" fontId="132" fillId="25" borderId="0" xfId="0" applyNumberFormat="1" applyFont="1" applyFill="1" applyAlignment="1">
      <alignment horizontal="right" vertical="center" wrapText="1"/>
    </xf>
    <xf numFmtId="0" fontId="133" fillId="25"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47" xfId="2" applyFill="1" applyBorder="1">
      <alignment vertical="center"/>
    </xf>
    <xf numFmtId="0" fontId="6" fillId="0" borderId="147" xfId="2" applyBorder="1">
      <alignment vertical="center"/>
    </xf>
    <xf numFmtId="3" fontId="138" fillId="20" borderId="0" xfId="0" applyNumberFormat="1" applyFont="1" applyFill="1" applyAlignment="1">
      <alignment vertical="center" wrapText="1"/>
    </xf>
    <xf numFmtId="0" fontId="114" fillId="20" borderId="145" xfId="17" applyFont="1" applyFill="1" applyBorder="1" applyAlignment="1">
      <alignment horizontal="center" vertical="center" wrapText="1"/>
    </xf>
    <xf numFmtId="14" fontId="114" fillId="20" borderId="146" xfId="17" applyNumberFormat="1" applyFont="1" applyFill="1" applyBorder="1" applyAlignment="1">
      <alignment horizontal="center" vertical="center"/>
    </xf>
    <xf numFmtId="185" fontId="138" fillId="20" borderId="0" xfId="0" applyNumberFormat="1" applyFont="1" applyFill="1" applyAlignment="1">
      <alignment horizontal="right" vertical="center" wrapText="1"/>
    </xf>
    <xf numFmtId="0" fontId="6" fillId="0" borderId="0" xfId="2" applyAlignment="1">
      <alignment horizontal="left" vertical="top"/>
    </xf>
    <xf numFmtId="0" fontId="6" fillId="36" borderId="158" xfId="2" applyFill="1" applyBorder="1" applyAlignment="1">
      <alignment horizontal="left" vertical="top"/>
    </xf>
    <xf numFmtId="0" fontId="8" fillId="36" borderId="157"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 fillId="0" borderId="106" xfId="1" applyFill="1" applyBorder="1" applyAlignment="1" applyProtection="1">
      <alignment vertical="center" wrapText="1"/>
    </xf>
    <xf numFmtId="0" fontId="102" fillId="0" borderId="0" xfId="17" applyFont="1" applyAlignment="1">
      <alignment horizontal="left" vertical="center"/>
    </xf>
    <xf numFmtId="0" fontId="71" fillId="25" borderId="0" xfId="0" applyFont="1" applyFill="1" applyAlignment="1">
      <alignment vertical="top" wrapText="1"/>
    </xf>
    <xf numFmtId="185" fontId="140" fillId="20" borderId="0" xfId="0" applyNumberFormat="1" applyFont="1" applyFill="1" applyAlignment="1">
      <alignment horizontal="right" vertical="center"/>
    </xf>
    <xf numFmtId="185" fontId="140" fillId="0" borderId="0" xfId="0" applyNumberFormat="1" applyFont="1" applyAlignment="1">
      <alignment horizontal="right" vertical="center"/>
    </xf>
    <xf numFmtId="0" fontId="144" fillId="2" borderId="63" xfId="2" applyFont="1" applyFill="1" applyBorder="1" applyAlignment="1">
      <alignment vertical="top" wrapText="1"/>
    </xf>
    <xf numFmtId="0" fontId="112" fillId="22" borderId="41" xfId="2" applyFont="1" applyFill="1" applyBorder="1" applyAlignment="1">
      <alignment horizontal="center" vertical="center"/>
    </xf>
    <xf numFmtId="0" fontId="112" fillId="22" borderId="9" xfId="2" applyFont="1" applyFill="1" applyBorder="1" applyAlignment="1">
      <alignment horizontal="center" vertical="center" wrapText="1"/>
    </xf>
    <xf numFmtId="0" fontId="112"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7" xfId="2" applyFont="1" applyFill="1" applyBorder="1" applyAlignment="1">
      <alignment horizontal="center" vertical="center" wrapText="1"/>
    </xf>
    <xf numFmtId="0" fontId="8" fillId="0" borderId="170" xfId="1" applyFill="1" applyBorder="1" applyAlignment="1" applyProtection="1">
      <alignment vertical="center" wrapText="1"/>
    </xf>
    <xf numFmtId="0" fontId="18" fillId="22" borderId="171" xfId="1" applyFont="1" applyFill="1" applyBorder="1" applyAlignment="1" applyProtection="1">
      <alignment horizontal="center" vertical="center" wrapText="1"/>
    </xf>
    <xf numFmtId="0" fontId="141" fillId="20" borderId="0" xfId="0" applyFont="1" applyFill="1" applyAlignment="1">
      <alignment vertical="center" wrapText="1"/>
    </xf>
    <xf numFmtId="0" fontId="138" fillId="20" borderId="0" xfId="0" applyFont="1" applyFill="1" applyAlignment="1">
      <alignment vertical="center" wrapText="1"/>
    </xf>
    <xf numFmtId="0" fontId="109" fillId="0" borderId="28" xfId="2" applyFont="1" applyBorder="1" applyAlignment="1">
      <alignment vertical="center" shrinkToFit="1"/>
    </xf>
    <xf numFmtId="0" fontId="146" fillId="0" borderId="0" xfId="0" applyFont="1" applyAlignment="1">
      <alignment vertical="center" wrapText="1"/>
    </xf>
    <xf numFmtId="0" fontId="147" fillId="0" borderId="0" xfId="0" applyFont="1" applyAlignment="1">
      <alignment vertical="center" wrapText="1"/>
    </xf>
    <xf numFmtId="3" fontId="136" fillId="25" borderId="0" xfId="0" applyNumberFormat="1" applyFont="1" applyFill="1">
      <alignment vertical="center"/>
    </xf>
    <xf numFmtId="3" fontId="132" fillId="25" borderId="0" xfId="0" applyNumberFormat="1" applyFont="1" applyFill="1" applyAlignment="1">
      <alignment horizontal="right" vertical="center" wrapText="1"/>
    </xf>
    <xf numFmtId="0" fontId="27" fillId="0" borderId="95" xfId="2" applyFont="1" applyBorder="1" applyAlignment="1">
      <alignment vertical="top" wrapText="1"/>
    </xf>
    <xf numFmtId="0" fontId="18" fillId="24" borderId="163" xfId="2" applyFont="1" applyFill="1" applyBorder="1" applyAlignment="1">
      <alignment horizontal="center" vertical="center" wrapText="1"/>
    </xf>
    <xf numFmtId="0" fontId="108" fillId="24" borderId="164" xfId="2" applyFont="1" applyFill="1" applyBorder="1" applyAlignment="1">
      <alignment horizontal="center" vertical="center"/>
    </xf>
    <xf numFmtId="0" fontId="108" fillId="24" borderId="165" xfId="2" applyFont="1" applyFill="1" applyBorder="1" applyAlignment="1">
      <alignment horizontal="center" vertical="center"/>
    </xf>
    <xf numFmtId="0" fontId="148" fillId="20" borderId="8" xfId="0" applyFont="1" applyFill="1" applyBorder="1" applyAlignment="1">
      <alignment horizontal="center" vertical="center" wrapText="1"/>
    </xf>
    <xf numFmtId="177" fontId="149" fillId="20" borderId="8" xfId="2" applyNumberFormat="1" applyFont="1" applyFill="1" applyBorder="1" applyAlignment="1">
      <alignment horizontal="center" vertical="center" shrinkToFit="1"/>
    </xf>
    <xf numFmtId="0" fontId="6" fillId="0" borderId="0" xfId="2" applyAlignment="1">
      <alignment horizontal="left" vertical="center"/>
    </xf>
    <xf numFmtId="0" fontId="152" fillId="5" borderId="68" xfId="0" applyFont="1" applyFill="1" applyBorder="1">
      <alignment vertical="center"/>
    </xf>
    <xf numFmtId="0" fontId="152" fillId="5" borderId="0" xfId="0" applyFont="1" applyFill="1" applyAlignment="1">
      <alignment horizontal="left" vertical="center"/>
    </xf>
    <xf numFmtId="0" fontId="152" fillId="5" borderId="0" xfId="0" applyFont="1" applyFill="1">
      <alignment vertical="center"/>
    </xf>
    <xf numFmtId="176" fontId="152" fillId="5" borderId="0" xfId="0" applyNumberFormat="1" applyFont="1" applyFill="1" applyAlignment="1">
      <alignment horizontal="left" vertical="center"/>
    </xf>
    <xf numFmtId="183" fontId="152" fillId="5" borderId="0" xfId="0" applyNumberFormat="1" applyFont="1" applyFill="1" applyAlignment="1">
      <alignment horizontal="center" vertical="center"/>
    </xf>
    <xf numFmtId="0" fontId="152" fillId="5" borderId="68" xfId="0" applyFont="1" applyFill="1" applyBorder="1" applyAlignment="1">
      <alignment vertical="top"/>
    </xf>
    <xf numFmtId="0" fontId="152" fillId="5" borderId="0" xfId="0" applyFont="1" applyFill="1" applyAlignment="1">
      <alignment vertical="top"/>
    </xf>
    <xf numFmtId="14" fontId="152" fillId="5" borderId="0" xfId="0" applyNumberFormat="1" applyFont="1" applyFill="1" applyAlignment="1">
      <alignment horizontal="left" vertical="center"/>
    </xf>
    <xf numFmtId="14" fontId="152" fillId="0" borderId="0" xfId="0" applyNumberFormat="1" applyFont="1">
      <alignment vertical="center"/>
    </xf>
    <xf numFmtId="0" fontId="153" fillId="0" borderId="0" xfId="0" applyFont="1">
      <alignment vertical="center"/>
    </xf>
    <xf numFmtId="0" fontId="6" fillId="0" borderId="62" xfId="2" applyBorder="1" applyAlignment="1">
      <alignment vertical="top" wrapText="1"/>
    </xf>
    <xf numFmtId="0" fontId="8" fillId="36" borderId="134" xfId="1" applyFill="1" applyBorder="1" applyAlignment="1" applyProtection="1">
      <alignment horizontal="left" vertical="top"/>
    </xf>
    <xf numFmtId="0" fontId="6" fillId="36" borderId="156"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1"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2"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8" xfId="17" applyBorder="1" applyAlignment="1">
      <alignment horizontal="center" vertical="center" wrapText="1"/>
    </xf>
    <xf numFmtId="0" fontId="1" fillId="0" borderId="139" xfId="17" applyBorder="1" applyAlignment="1">
      <alignment horizontal="center" vertical="center"/>
    </xf>
    <xf numFmtId="0" fontId="13" fillId="0" borderId="141"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4"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82" xfId="16" applyFont="1" applyFill="1" applyBorder="1">
      <alignment vertical="center"/>
    </xf>
    <xf numFmtId="0" fontId="50" fillId="20" borderId="183" xfId="16" applyFont="1" applyFill="1" applyBorder="1">
      <alignment vertical="center"/>
    </xf>
    <xf numFmtId="0" fontId="10" fillId="20" borderId="183" xfId="16" applyFont="1" applyFill="1" applyBorder="1">
      <alignment vertical="center"/>
    </xf>
    <xf numFmtId="0" fontId="37" fillId="0" borderId="0" xfId="17" applyFont="1" applyAlignment="1">
      <alignment horizontal="left" vertical="center" indent="2"/>
    </xf>
    <xf numFmtId="0" fontId="137" fillId="26" borderId="0" xfId="0" applyFont="1" applyFill="1">
      <alignment vertical="center"/>
    </xf>
    <xf numFmtId="0" fontId="154" fillId="0" borderId="0" xfId="17" applyFont="1">
      <alignment vertical="center"/>
    </xf>
    <xf numFmtId="10" fontId="133" fillId="25" borderId="0" xfId="0" applyNumberFormat="1" applyFont="1" applyFill="1" applyAlignment="1">
      <alignment horizontal="center" vertical="center" wrapText="1"/>
    </xf>
    <xf numFmtId="3" fontId="132" fillId="25" borderId="0" xfId="0" applyNumberFormat="1" applyFont="1" applyFill="1" applyAlignment="1">
      <alignment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4"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2"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1" xfId="2" applyNumberFormat="1" applyFont="1" applyFill="1" applyBorder="1" applyAlignment="1">
      <alignment horizontal="center" vertical="center" wrapText="1"/>
    </xf>
    <xf numFmtId="0" fontId="13" fillId="0" borderId="185" xfId="2" applyFont="1" applyBorder="1" applyAlignment="1">
      <alignment horizontal="center" vertical="center" wrapText="1"/>
    </xf>
    <xf numFmtId="0" fontId="13" fillId="0" borderId="186" xfId="2" applyFont="1" applyBorder="1" applyAlignment="1">
      <alignment horizontal="center" vertical="center" wrapText="1"/>
    </xf>
    <xf numFmtId="0" fontId="13" fillId="0" borderId="187" xfId="2" applyFont="1" applyBorder="1" applyAlignment="1">
      <alignment horizontal="center" vertical="center" wrapText="1"/>
    </xf>
    <xf numFmtId="0" fontId="13" fillId="0" borderId="185" xfId="2" applyFont="1" applyBorder="1" applyAlignment="1">
      <alignment horizontal="center" vertical="center"/>
    </xf>
    <xf numFmtId="0" fontId="13" fillId="5" borderId="185" xfId="2" applyFont="1" applyFill="1" applyBorder="1" applyAlignment="1">
      <alignment horizontal="center" vertical="center" wrapText="1"/>
    </xf>
    <xf numFmtId="0" fontId="148" fillId="20" borderId="148" xfId="0" applyFont="1" applyFill="1" applyBorder="1" applyAlignment="1">
      <alignment horizontal="center" vertical="center" wrapText="1"/>
    </xf>
    <xf numFmtId="0" fontId="148" fillId="20" borderId="176" xfId="0" applyFont="1" applyFill="1" applyBorder="1" applyAlignment="1">
      <alignment horizontal="center" vertical="center" wrapText="1"/>
    </xf>
    <xf numFmtId="0" fontId="123" fillId="32" borderId="188" xfId="2" applyFont="1" applyFill="1" applyBorder="1" applyAlignment="1">
      <alignment horizontal="center" vertical="center" wrapText="1"/>
    </xf>
    <xf numFmtId="0" fontId="124" fillId="32" borderId="189" xfId="2" applyFont="1" applyFill="1" applyBorder="1" applyAlignment="1">
      <alignment horizontal="center" vertical="center" wrapText="1"/>
    </xf>
    <xf numFmtId="0" fontId="121" fillId="32" borderId="189" xfId="2" applyFont="1" applyFill="1" applyBorder="1" applyAlignment="1">
      <alignment horizontal="center" vertical="center"/>
    </xf>
    <xf numFmtId="0" fontId="121" fillId="32" borderId="190" xfId="2" applyFont="1" applyFill="1" applyBorder="1" applyAlignment="1">
      <alignment horizontal="center" vertical="center"/>
    </xf>
    <xf numFmtId="0" fontId="112" fillId="22" borderId="26" xfId="2" applyFont="1" applyFill="1" applyBorder="1" applyAlignment="1">
      <alignment horizontal="center" vertical="center"/>
    </xf>
    <xf numFmtId="14" fontId="112"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3" fontId="13" fillId="20" borderId="0" xfId="0" applyNumberFormat="1" applyFont="1" applyFill="1" applyAlignment="1">
      <alignment horizontal="center" vertical="center"/>
    </xf>
    <xf numFmtId="14" fontId="108" fillId="24" borderId="166"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5" fillId="0" borderId="0" xfId="0" applyFont="1">
      <alignment vertical="center"/>
    </xf>
    <xf numFmtId="0" fontId="163" fillId="0" borderId="0" xfId="0" applyFont="1" applyAlignment="1">
      <alignment vertical="center" wrapText="1"/>
    </xf>
    <xf numFmtId="0" fontId="41" fillId="0" borderId="0" xfId="17" applyFont="1" applyAlignment="1">
      <alignment horizontal="center" vertical="center"/>
    </xf>
    <xf numFmtId="0" fontId="152" fillId="5" borderId="0" xfId="0" applyFont="1" applyFill="1" applyAlignment="1">
      <alignment horizontal="left" vertical="top"/>
    </xf>
    <xf numFmtId="0" fontId="165" fillId="22" borderId="173" xfId="1" applyFont="1" applyFill="1" applyBorder="1" applyAlignment="1" applyProtection="1">
      <alignment horizontal="center" vertical="center" wrapText="1"/>
    </xf>
    <xf numFmtId="0" fontId="164" fillId="20" borderId="0" xfId="17" applyFont="1" applyFill="1" applyAlignment="1">
      <alignment horizontal="left" vertical="center"/>
    </xf>
    <xf numFmtId="3" fontId="146" fillId="0" borderId="0" xfId="0" applyNumberFormat="1" applyFont="1" applyAlignment="1">
      <alignment vertical="center" wrapText="1"/>
    </xf>
    <xf numFmtId="0" fontId="111" fillId="20" borderId="0" xfId="0" applyFont="1" applyFill="1">
      <alignment vertical="center"/>
    </xf>
    <xf numFmtId="3" fontId="167" fillId="25" borderId="0" xfId="0" applyNumberFormat="1" applyFont="1" applyFill="1" applyAlignment="1">
      <alignment vertical="top" wrapText="1"/>
    </xf>
    <xf numFmtId="0" fontId="166" fillId="25" borderId="0" xfId="0" applyFont="1" applyFill="1" applyAlignment="1">
      <alignment vertical="top" wrapText="1"/>
    </xf>
    <xf numFmtId="0" fontId="168" fillId="20"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5" borderId="0" xfId="0" applyNumberFormat="1" applyFont="1" applyFill="1" applyAlignment="1">
      <alignment vertical="top" wrapText="1"/>
    </xf>
    <xf numFmtId="0" fontId="8" fillId="0" borderId="201" xfId="1" applyBorder="1" applyAlignment="1" applyProtection="1">
      <alignment vertical="center" wrapText="1"/>
    </xf>
    <xf numFmtId="0" fontId="8" fillId="0" borderId="193" xfId="1" applyFill="1" applyBorder="1" applyAlignment="1" applyProtection="1">
      <alignment vertical="center" wrapText="1"/>
    </xf>
    <xf numFmtId="180" fontId="50" fillId="12" borderId="202" xfId="17" applyNumberFormat="1" applyFont="1" applyFill="1" applyBorder="1" applyAlignment="1">
      <alignment horizontal="center" vertical="center"/>
    </xf>
    <xf numFmtId="0" fontId="8" fillId="0" borderId="180" xfId="1" applyBorder="1" applyAlignment="1" applyProtection="1">
      <alignment vertical="center" wrapText="1"/>
    </xf>
    <xf numFmtId="0" fontId="172" fillId="3" borderId="9" xfId="2" applyFont="1" applyFill="1" applyBorder="1" applyAlignment="1">
      <alignment horizontal="center" vertical="center"/>
    </xf>
    <xf numFmtId="0" fontId="145" fillId="40" borderId="97" xfId="2" applyFont="1" applyFill="1" applyBorder="1" applyAlignment="1">
      <alignment horizontal="center" vertical="center" wrapText="1" shrinkToFit="1"/>
    </xf>
    <xf numFmtId="0" fontId="21" fillId="0" borderId="94" xfId="1" applyFont="1" applyBorder="1" applyAlignment="1" applyProtection="1">
      <alignment vertical="top" wrapText="1"/>
    </xf>
    <xf numFmtId="3" fontId="173" fillId="25" borderId="0" xfId="0" applyNumberFormat="1" applyFont="1" applyFill="1" applyAlignment="1">
      <alignment vertical="center" wrapText="1"/>
    </xf>
    <xf numFmtId="0" fontId="8" fillId="0" borderId="0" xfId="1" applyFill="1" applyAlignment="1" applyProtection="1">
      <alignment vertical="center"/>
    </xf>
    <xf numFmtId="185" fontId="175" fillId="0" borderId="0" xfId="0" applyNumberFormat="1" applyFont="1" applyAlignment="1">
      <alignment horizontal="left" vertical="center"/>
    </xf>
    <xf numFmtId="14" fontId="112" fillId="22" borderId="149" xfId="2" applyNumberFormat="1" applyFont="1" applyFill="1" applyBorder="1" applyAlignment="1">
      <alignment vertical="center" shrinkToFit="1"/>
    </xf>
    <xf numFmtId="0" fontId="171" fillId="20" borderId="162" xfId="1" applyFont="1" applyFill="1" applyBorder="1" applyAlignment="1" applyProtection="1">
      <alignment horizontal="left" vertical="top" wrapText="1"/>
    </xf>
    <xf numFmtId="0" fontId="28" fillId="22" borderId="203" xfId="0" applyFont="1" applyFill="1" applyBorder="1" applyAlignment="1">
      <alignment horizontal="center" vertical="center" wrapText="1"/>
    </xf>
    <xf numFmtId="14" fontId="29" fillId="22" borderId="204" xfId="2" applyNumberFormat="1" applyFont="1" applyFill="1" applyBorder="1" applyAlignment="1">
      <alignment horizontal="center" vertical="center" shrinkToFit="1"/>
    </xf>
    <xf numFmtId="0" fontId="108" fillId="22" borderId="205" xfId="2" applyFont="1" applyFill="1" applyBorder="1">
      <alignment vertical="center"/>
    </xf>
    <xf numFmtId="0" fontId="176" fillId="0" borderId="150" xfId="0" applyFont="1" applyBorder="1" applyAlignment="1">
      <alignment horizontal="left" vertical="top" wrapText="1"/>
    </xf>
    <xf numFmtId="14" fontId="108" fillId="22" borderId="206" xfId="1" applyNumberFormat="1" applyFont="1" applyFill="1" applyBorder="1" applyAlignment="1" applyProtection="1">
      <alignment vertical="center" wrapText="1"/>
    </xf>
    <xf numFmtId="14" fontId="108" fillId="22" borderId="208" xfId="1" applyNumberFormat="1" applyFont="1" applyFill="1" applyBorder="1" applyAlignment="1" applyProtection="1">
      <alignment vertical="center" wrapText="1"/>
    </xf>
    <xf numFmtId="0" fontId="170" fillId="25" borderId="0" xfId="0" applyFont="1" applyFill="1" applyAlignment="1">
      <alignment vertical="top" wrapText="1"/>
    </xf>
    <xf numFmtId="0" fontId="177" fillId="0" borderId="169" xfId="1" applyFont="1" applyFill="1" applyBorder="1" applyAlignment="1" applyProtection="1">
      <alignment vertical="top" wrapText="1"/>
    </xf>
    <xf numFmtId="0" fontId="91" fillId="24" borderId="0" xfId="2" applyFont="1" applyFill="1">
      <alignment vertical="center"/>
    </xf>
    <xf numFmtId="56" fontId="108" fillId="22" borderId="205"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12" fillId="22" borderId="1" xfId="2" applyNumberFormat="1" applyFont="1" applyFill="1" applyBorder="1" applyAlignment="1">
      <alignment vertical="center" wrapText="1" shrinkToFit="1"/>
    </xf>
    <xf numFmtId="0" fontId="18" fillId="22" borderId="211" xfId="2" applyFont="1" applyFill="1" applyBorder="1" applyAlignment="1">
      <alignment horizontal="center" vertical="center" wrapText="1"/>
    </xf>
    <xf numFmtId="0" fontId="181" fillId="5" borderId="17" xfId="2" applyFont="1" applyFill="1" applyBorder="1">
      <alignment vertical="center"/>
    </xf>
    <xf numFmtId="0" fontId="171" fillId="0" borderId="162" xfId="0" applyFont="1" applyBorder="1" applyAlignment="1">
      <alignment horizontal="left" vertical="top" wrapText="1"/>
    </xf>
    <xf numFmtId="0" fontId="76" fillId="0" borderId="0" xfId="0" applyFont="1">
      <alignment vertical="center"/>
    </xf>
    <xf numFmtId="0" fontId="184" fillId="5" borderId="14" xfId="2" applyFont="1" applyFill="1" applyBorder="1">
      <alignment vertical="center"/>
    </xf>
    <xf numFmtId="0" fontId="183" fillId="0" borderId="147" xfId="0" applyFont="1" applyBorder="1">
      <alignment vertical="center"/>
    </xf>
    <xf numFmtId="0" fontId="103" fillId="42" borderId="130" xfId="0" applyFont="1" applyFill="1" applyBorder="1" applyAlignment="1">
      <alignment horizontal="center" vertical="center" wrapText="1"/>
    </xf>
    <xf numFmtId="0" fontId="182" fillId="40" borderId="0" xfId="0" applyFont="1" applyFill="1" applyAlignment="1">
      <alignment horizontal="center" vertical="center" wrapText="1"/>
    </xf>
    <xf numFmtId="0" fontId="171" fillId="0" borderId="212" xfId="1" applyFont="1" applyFill="1" applyBorder="1" applyAlignment="1" applyProtection="1">
      <alignment vertical="top" wrapText="1"/>
    </xf>
    <xf numFmtId="3" fontId="132" fillId="25" borderId="214" xfId="0" applyNumberFormat="1" applyFont="1" applyFill="1" applyBorder="1" applyAlignment="1">
      <alignment horizontal="right" vertical="center" wrapText="1"/>
    </xf>
    <xf numFmtId="184" fontId="132" fillId="25" borderId="214" xfId="0" applyNumberFormat="1" applyFont="1" applyFill="1" applyBorder="1" applyAlignment="1">
      <alignment vertical="center" wrapText="1"/>
    </xf>
    <xf numFmtId="3" fontId="150" fillId="25" borderId="0" xfId="0" applyNumberFormat="1" applyFont="1" applyFill="1" applyAlignment="1">
      <alignment vertical="center" wrapText="1"/>
    </xf>
    <xf numFmtId="177" fontId="133" fillId="25" borderId="0" xfId="0" applyNumberFormat="1" applyFont="1" applyFill="1" applyAlignment="1">
      <alignment horizontal="right" vertical="center" wrapText="1"/>
    </xf>
    <xf numFmtId="0" fontId="103" fillId="0" borderId="148"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21"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3" fontId="132" fillId="25" borderId="214" xfId="0" applyNumberFormat="1" applyFont="1" applyFill="1" applyBorder="1">
      <alignment vertical="center"/>
    </xf>
    <xf numFmtId="3" fontId="136" fillId="25" borderId="0" xfId="0" applyNumberFormat="1" applyFont="1" applyFill="1" applyAlignment="1">
      <alignment horizontal="right" vertical="center"/>
    </xf>
    <xf numFmtId="3" fontId="133" fillId="25" borderId="0" xfId="0" applyNumberFormat="1" applyFont="1" applyFill="1">
      <alignment vertical="center"/>
    </xf>
    <xf numFmtId="3" fontId="136" fillId="25" borderId="0" xfId="0" applyNumberFormat="1" applyFont="1" applyFill="1" applyAlignment="1">
      <alignment vertical="center" wrapText="1"/>
    </xf>
    <xf numFmtId="0" fontId="196" fillId="25" borderId="216" xfId="0" applyFont="1" applyFill="1" applyBorder="1" applyAlignment="1">
      <alignment horizontal="left" vertical="center" wrapText="1"/>
    </xf>
    <xf numFmtId="0" fontId="196" fillId="25" borderId="216" xfId="0" applyFont="1" applyFill="1" applyBorder="1" applyAlignment="1">
      <alignment horizontal="left" vertical="center"/>
    </xf>
    <xf numFmtId="0" fontId="196" fillId="25" borderId="216" xfId="0" applyFont="1" applyFill="1" applyBorder="1" applyAlignment="1">
      <alignment horizontal="left" vertical="center" shrinkToFit="1"/>
    </xf>
    <xf numFmtId="0" fontId="197" fillId="25" borderId="216" xfId="0" applyFont="1" applyFill="1" applyBorder="1" applyAlignment="1">
      <alignment horizontal="left" vertical="center" shrinkToFit="1"/>
    </xf>
    <xf numFmtId="0" fontId="196" fillId="25" borderId="213" xfId="0" applyFont="1" applyFill="1" applyBorder="1" applyAlignment="1">
      <alignment horizontal="left" vertical="center" wrapText="1"/>
    </xf>
    <xf numFmtId="0" fontId="195" fillId="25" borderId="216" xfId="0" applyFont="1" applyFill="1" applyBorder="1" applyAlignment="1">
      <alignment horizontal="left" vertical="center" wrapText="1"/>
    </xf>
    <xf numFmtId="0" fontId="169" fillId="20" borderId="209" xfId="0" applyFont="1" applyFill="1" applyBorder="1" applyAlignment="1">
      <alignment horizontal="left" vertical="center"/>
    </xf>
    <xf numFmtId="0" fontId="76" fillId="20" borderId="191" xfId="0" applyFont="1" applyFill="1" applyBorder="1" applyAlignment="1">
      <alignment horizontal="left" vertical="center"/>
    </xf>
    <xf numFmtId="14" fontId="76" fillId="20" borderId="191" xfId="0" applyNumberFormat="1" applyFont="1" applyFill="1" applyBorder="1" applyAlignment="1">
      <alignment horizontal="left" vertical="center"/>
    </xf>
    <xf numFmtId="14" fontId="76" fillId="20" borderId="210" xfId="0" applyNumberFormat="1" applyFont="1" applyFill="1" applyBorder="1" applyAlignment="1">
      <alignment horizontal="left" vertical="center"/>
    </xf>
    <xf numFmtId="0" fontId="140" fillId="20" borderId="0" xfId="0" applyFont="1" applyFill="1" applyAlignment="1">
      <alignment horizontal="center" vertical="center" wrapText="1"/>
    </xf>
    <xf numFmtId="14" fontId="37" fillId="20" borderId="146" xfId="17" applyNumberFormat="1" applyFont="1" applyFill="1" applyBorder="1" applyAlignment="1">
      <alignment horizontal="center" vertical="center" wrapText="1"/>
    </xf>
    <xf numFmtId="0" fontId="37" fillId="20" borderId="145" xfId="17" applyFont="1" applyFill="1" applyBorder="1" applyAlignment="1">
      <alignment horizontal="center" vertical="center" wrapText="1"/>
    </xf>
    <xf numFmtId="14" fontId="37" fillId="20" borderId="146" xfId="17" applyNumberFormat="1" applyFont="1" applyFill="1" applyBorder="1" applyAlignment="1">
      <alignment horizontal="center" vertical="center"/>
    </xf>
    <xf numFmtId="0" fontId="1" fillId="20" borderId="145" xfId="17" applyFill="1" applyBorder="1" applyAlignment="1">
      <alignment horizontal="center" vertical="center" wrapText="1"/>
    </xf>
    <xf numFmtId="14" fontId="1" fillId="20" borderId="146" xfId="17" applyNumberFormat="1" applyFill="1" applyBorder="1" applyAlignment="1">
      <alignment horizontal="center" vertical="center"/>
    </xf>
    <xf numFmtId="0" fontId="153" fillId="5" borderId="0" xfId="0" applyFont="1" applyFill="1">
      <alignment vertical="center"/>
    </xf>
    <xf numFmtId="185" fontId="140" fillId="0" borderId="0" xfId="0" applyNumberFormat="1" applyFont="1" applyAlignment="1">
      <alignment horizontal="left" vertical="center"/>
    </xf>
    <xf numFmtId="184" fontId="133" fillId="25" borderId="217" xfId="0" applyNumberFormat="1" applyFont="1" applyFill="1" applyBorder="1" applyAlignment="1">
      <alignment vertical="center" wrapText="1"/>
    </xf>
    <xf numFmtId="0" fontId="198" fillId="25" borderId="216" xfId="0" applyFont="1" applyFill="1" applyBorder="1" applyAlignment="1">
      <alignment horizontal="left" vertical="center" shrinkToFit="1"/>
    </xf>
    <xf numFmtId="184" fontId="133" fillId="25" borderId="215" xfId="0" applyNumberFormat="1" applyFont="1" applyFill="1" applyBorder="1" applyAlignment="1">
      <alignment vertical="center" wrapText="1"/>
    </xf>
    <xf numFmtId="0" fontId="197" fillId="25" borderId="216" xfId="0" applyFont="1" applyFill="1" applyBorder="1" applyAlignment="1">
      <alignment horizontal="left" vertical="center" wrapText="1"/>
    </xf>
    <xf numFmtId="0" fontId="206" fillId="25" borderId="216" xfId="0" applyFont="1" applyFill="1" applyBorder="1" applyAlignment="1">
      <alignment horizontal="left" vertical="center" shrinkToFit="1"/>
    </xf>
    <xf numFmtId="0" fontId="154" fillId="0" borderId="0" xfId="17" applyFont="1" applyAlignment="1">
      <alignment horizontal="left" vertical="center"/>
    </xf>
    <xf numFmtId="0" fontId="0" fillId="39" borderId="0" xfId="0" applyFill="1">
      <alignment vertical="center"/>
    </xf>
    <xf numFmtId="0" fontId="185" fillId="39" borderId="0" xfId="0" applyFont="1" applyFill="1">
      <alignment vertical="center"/>
    </xf>
    <xf numFmtId="0" fontId="186" fillId="39" borderId="0" xfId="0" applyFont="1" applyFill="1">
      <alignment vertical="center"/>
    </xf>
    <xf numFmtId="0" fontId="179" fillId="39" borderId="0" xfId="0" applyFont="1" applyFill="1">
      <alignment vertical="center"/>
    </xf>
    <xf numFmtId="0" fontId="180" fillId="39" borderId="0" xfId="1" applyFont="1" applyFill="1" applyAlignment="1" applyProtection="1">
      <alignment vertical="center"/>
    </xf>
    <xf numFmtId="0" fontId="169" fillId="20" borderId="222" xfId="0" applyFont="1" applyFill="1" applyBorder="1" applyAlignment="1">
      <alignment horizontal="left" vertical="center"/>
    </xf>
    <xf numFmtId="14" fontId="76" fillId="20" borderId="223" xfId="0" applyNumberFormat="1" applyFont="1" applyFill="1" applyBorder="1" applyAlignment="1">
      <alignment horizontal="left" vertical="center"/>
    </xf>
    <xf numFmtId="177" fontId="1" fillId="20" borderId="224" xfId="2" applyNumberFormat="1" applyFont="1" applyFill="1" applyBorder="1" applyAlignment="1">
      <alignment horizontal="center" vertical="center" wrapText="1"/>
    </xf>
    <xf numFmtId="0" fontId="23" fillId="20" borderId="225" xfId="2" applyFont="1" applyFill="1" applyBorder="1" applyAlignment="1">
      <alignment horizontal="left" vertical="center"/>
    </xf>
    <xf numFmtId="0" fontId="23" fillId="20" borderId="8" xfId="2" applyFont="1" applyFill="1" applyBorder="1" applyAlignment="1">
      <alignment horizontal="left" vertical="center"/>
    </xf>
    <xf numFmtId="177" fontId="161" fillId="20" borderId="8" xfId="2" applyNumberFormat="1" applyFont="1" applyFill="1" applyBorder="1" applyAlignment="1">
      <alignment horizontal="center" vertical="center" shrinkToFit="1"/>
    </xf>
    <xf numFmtId="177" fontId="162"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211" fillId="20" borderId="227" xfId="2" applyFont="1" applyFill="1" applyBorder="1" applyAlignment="1">
      <alignment horizontal="center" vertical="center"/>
    </xf>
    <xf numFmtId="177" fontId="211" fillId="20" borderId="227" xfId="2" applyNumberFormat="1" applyFont="1" applyFill="1" applyBorder="1" applyAlignment="1">
      <alignment horizontal="center" vertical="center" shrinkToFit="1"/>
    </xf>
    <xf numFmtId="0" fontId="212" fillId="0" borderId="227" xfId="0" applyFont="1" applyBorder="1" applyAlignment="1">
      <alignment horizontal="center" vertical="center" wrapText="1"/>
    </xf>
    <xf numFmtId="177" fontId="13" fillId="20" borderId="227" xfId="2" applyNumberFormat="1" applyFont="1" applyFill="1" applyBorder="1" applyAlignment="1">
      <alignment horizontal="center" vertical="center" wrapText="1"/>
    </xf>
    <xf numFmtId="0" fontId="211" fillId="20" borderId="10" xfId="2" applyFont="1" applyFill="1" applyBorder="1" applyAlignment="1">
      <alignment horizontal="center" vertical="center"/>
    </xf>
    <xf numFmtId="177" fontId="211"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26" xfId="2" applyNumberFormat="1" applyFont="1" applyFill="1" applyBorder="1" applyAlignment="1">
      <alignment horizontal="center" vertical="center" shrinkToFit="1"/>
    </xf>
    <xf numFmtId="177" fontId="1" fillId="20" borderId="226" xfId="2" applyNumberFormat="1" applyFont="1" applyFill="1" applyBorder="1" applyAlignment="1">
      <alignment horizontal="center" vertical="center" wrapText="1"/>
    </xf>
    <xf numFmtId="0" fontId="23" fillId="20" borderId="226" xfId="2" applyFont="1" applyFill="1" applyBorder="1" applyAlignment="1">
      <alignment horizontal="center" vertical="center" wrapText="1"/>
    </xf>
    <xf numFmtId="0" fontId="6" fillId="0" borderId="226" xfId="2" applyBorder="1">
      <alignment vertical="center"/>
    </xf>
    <xf numFmtId="0" fontId="6" fillId="0" borderId="226"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108" fillId="0" borderId="200" xfId="2" applyFont="1" applyBorder="1" applyAlignment="1">
      <alignment horizontal="left" vertical="top" wrapText="1"/>
    </xf>
    <xf numFmtId="0" fontId="76" fillId="20" borderId="0" xfId="0" applyFont="1" applyFill="1" applyAlignment="1">
      <alignment horizontal="center" vertical="center"/>
    </xf>
    <xf numFmtId="0" fontId="119" fillId="20" borderId="0" xfId="0" applyFont="1" applyFill="1" applyAlignment="1">
      <alignment vertical="center" wrapText="1"/>
    </xf>
    <xf numFmtId="185" fontId="140" fillId="0" borderId="0" xfId="0" applyNumberFormat="1" applyFont="1">
      <alignment vertical="center"/>
    </xf>
    <xf numFmtId="0" fontId="8" fillId="0" borderId="192" xfId="1" applyBorder="1" applyAlignment="1" applyProtection="1">
      <alignment vertical="center"/>
    </xf>
    <xf numFmtId="0" fontId="216" fillId="22" borderId="0" xfId="0" applyFont="1" applyFill="1" applyAlignment="1">
      <alignment horizontal="center" vertical="center" wrapText="1"/>
    </xf>
    <xf numFmtId="0" fontId="103" fillId="44" borderId="130" xfId="0" applyFont="1" applyFill="1" applyBorder="1" applyAlignment="1">
      <alignment horizontal="center" vertical="center" wrapText="1"/>
    </xf>
    <xf numFmtId="185" fontId="179" fillId="0" borderId="0" xfId="0" applyNumberFormat="1" applyFont="1">
      <alignment vertical="center"/>
    </xf>
    <xf numFmtId="0" fontId="172" fillId="3" borderId="9" xfId="2" applyFont="1" applyFill="1" applyBorder="1" applyAlignment="1">
      <alignment horizontal="center" vertical="center" wrapText="1"/>
    </xf>
    <xf numFmtId="0" fontId="165" fillId="34" borderId="229" xfId="1" applyFont="1" applyFill="1" applyBorder="1" applyAlignment="1" applyProtection="1">
      <alignment horizontal="center" vertical="center" wrapText="1"/>
    </xf>
    <xf numFmtId="185" fontId="179" fillId="0" borderId="0" xfId="0" applyNumberFormat="1" applyFont="1" applyAlignment="1">
      <alignment horizontal="left" vertical="center"/>
    </xf>
    <xf numFmtId="0" fontId="156" fillId="32" borderId="189" xfId="2" applyFont="1" applyFill="1" applyBorder="1" applyAlignment="1">
      <alignment horizontal="left" vertical="center" shrinkToFit="1"/>
    </xf>
    <xf numFmtId="0" fontId="217" fillId="0" borderId="212" xfId="1" applyFont="1" applyFill="1" applyBorder="1" applyAlignment="1" applyProtection="1">
      <alignment vertical="top" wrapText="1"/>
    </xf>
    <xf numFmtId="0" fontId="0" fillId="46" borderId="0" xfId="0" applyFill="1">
      <alignment vertical="center"/>
    </xf>
    <xf numFmtId="14" fontId="114" fillId="20" borderId="146" xfId="17" applyNumberFormat="1" applyFont="1" applyFill="1" applyBorder="1" applyAlignment="1">
      <alignment horizontal="center" vertical="center" wrapText="1"/>
    </xf>
    <xf numFmtId="0" fontId="142" fillId="20" borderId="0" xfId="1" applyFont="1" applyFill="1" applyAlignment="1" applyProtection="1">
      <alignment horizontal="center" vertical="center" wrapText="1"/>
    </xf>
    <xf numFmtId="56" fontId="114" fillId="20" borderId="145" xfId="17" applyNumberFormat="1" applyFont="1" applyFill="1" applyBorder="1" applyAlignment="1">
      <alignment horizontal="center" vertical="center" wrapText="1"/>
    </xf>
    <xf numFmtId="0" fontId="6" fillId="0" borderId="0" xfId="4"/>
    <xf numFmtId="0" fontId="112" fillId="22" borderId="9" xfId="2" applyFont="1" applyFill="1" applyBorder="1" applyAlignment="1">
      <alignment horizontal="center" vertical="center"/>
    </xf>
    <xf numFmtId="0" fontId="8" fillId="0" borderId="230" xfId="1" applyBorder="1" applyAlignment="1" applyProtection="1">
      <alignment vertical="center"/>
    </xf>
    <xf numFmtId="0" fontId="112" fillId="22" borderId="232" xfId="2" applyFont="1" applyFill="1" applyBorder="1" applyAlignment="1">
      <alignment horizontal="center" vertical="center"/>
    </xf>
    <xf numFmtId="0" fontId="112" fillId="3" borderId="0" xfId="2" applyFont="1" applyFill="1" applyAlignment="1">
      <alignment horizontal="center" vertical="center"/>
    </xf>
    <xf numFmtId="14" fontId="112" fillId="3" borderId="0" xfId="2" applyNumberFormat="1" applyFont="1" applyFill="1" applyAlignment="1">
      <alignment horizontal="center" vertical="center"/>
    </xf>
    <xf numFmtId="0" fontId="172" fillId="3" borderId="9" xfId="2" applyFont="1" applyFill="1" applyBorder="1" applyAlignment="1">
      <alignment horizontal="center" vertical="center" shrinkToFit="1"/>
    </xf>
    <xf numFmtId="3" fontId="174" fillId="25" borderId="0" xfId="0" applyNumberFormat="1" applyFont="1" applyFill="1" applyAlignment="1">
      <alignment vertical="center" wrapText="1"/>
    </xf>
    <xf numFmtId="10" fontId="133" fillId="25" borderId="214" xfId="0" applyNumberFormat="1" applyFont="1" applyFill="1" applyBorder="1" applyAlignment="1">
      <alignment horizontal="center" vertical="center" wrapText="1"/>
    </xf>
    <xf numFmtId="10" fontId="125" fillId="43" borderId="0" xfId="0" applyNumberFormat="1" applyFont="1" applyFill="1" applyAlignment="1">
      <alignment horizontal="center" vertical="center" wrapText="1"/>
    </xf>
    <xf numFmtId="10" fontId="151" fillId="43" borderId="0" xfId="0" applyNumberFormat="1" applyFont="1" applyFill="1" applyAlignment="1">
      <alignment horizontal="center" vertical="center" wrapText="1"/>
    </xf>
    <xf numFmtId="10" fontId="204" fillId="43" borderId="0" xfId="0" applyNumberFormat="1" applyFont="1" applyFill="1" applyAlignment="1">
      <alignment horizontal="center" vertical="center" wrapText="1"/>
    </xf>
    <xf numFmtId="0" fontId="13" fillId="20" borderId="145" xfId="17" applyFont="1" applyFill="1" applyBorder="1" applyAlignment="1">
      <alignment horizontal="center" vertical="center" wrapText="1"/>
    </xf>
    <xf numFmtId="14" fontId="13" fillId="20" borderId="146" xfId="17" applyNumberFormat="1" applyFont="1" applyFill="1" applyBorder="1" applyAlignment="1">
      <alignment horizontal="center" vertical="center"/>
    </xf>
    <xf numFmtId="0" fontId="222" fillId="0" borderId="207" xfId="1" applyFont="1" applyFill="1" applyBorder="1" applyAlignment="1" applyProtection="1">
      <alignment vertical="top" wrapText="1"/>
    </xf>
    <xf numFmtId="0" fontId="109" fillId="22" borderId="167" xfId="1" applyFont="1" applyFill="1" applyBorder="1" applyAlignment="1" applyProtection="1">
      <alignment horizontal="center" vertical="center" wrapText="1"/>
    </xf>
    <xf numFmtId="0" fontId="76" fillId="22" borderId="191" xfId="0" applyFont="1" applyFill="1" applyBorder="1" applyAlignment="1">
      <alignment horizontal="left" vertical="center"/>
    </xf>
    <xf numFmtId="0" fontId="76" fillId="47" borderId="191" xfId="0" applyFont="1" applyFill="1" applyBorder="1" applyAlignment="1">
      <alignment horizontal="left" vertical="center"/>
    </xf>
    <xf numFmtId="0" fontId="76" fillId="48" borderId="191" xfId="0" applyFont="1" applyFill="1" applyBorder="1" applyAlignment="1">
      <alignment horizontal="left" vertical="center"/>
    </xf>
    <xf numFmtId="0" fontId="76" fillId="36" borderId="191" xfId="0" applyFont="1" applyFill="1" applyBorder="1" applyAlignment="1">
      <alignment horizontal="left" vertical="center"/>
    </xf>
    <xf numFmtId="0" fontId="223" fillId="0" borderId="0" xfId="0" applyFont="1" applyAlignment="1">
      <alignment vertical="top" wrapText="1"/>
    </xf>
    <xf numFmtId="0" fontId="17" fillId="5" borderId="0" xfId="4" applyFont="1" applyFill="1"/>
    <xf numFmtId="14" fontId="188" fillId="20" borderId="146" xfId="0" applyNumberFormat="1" applyFont="1" applyFill="1" applyBorder="1" applyAlignment="1">
      <alignment horizontal="center" vertical="center"/>
    </xf>
    <xf numFmtId="0" fontId="118" fillId="20" borderId="0" xfId="0" applyFont="1" applyFill="1" applyAlignment="1">
      <alignment horizontal="center" vertical="center"/>
    </xf>
    <xf numFmtId="0" fontId="8" fillId="0" borderId="230" xfId="1" applyBorder="1" applyAlignment="1" applyProtection="1">
      <alignment horizontal="left" vertical="center" wrapText="1"/>
    </xf>
    <xf numFmtId="0" fontId="207" fillId="25" borderId="216" xfId="0" applyFont="1" applyFill="1" applyBorder="1" applyAlignment="1">
      <alignment horizontal="left" vertical="center"/>
    </xf>
    <xf numFmtId="177" fontId="187" fillId="25" borderId="0" xfId="0" applyNumberFormat="1" applyFont="1" applyFill="1">
      <alignment vertical="center"/>
    </xf>
    <xf numFmtId="0" fontId="226" fillId="25" borderId="216" xfId="0" applyFont="1" applyFill="1" applyBorder="1" applyAlignment="1">
      <alignment horizontal="left" vertical="center"/>
    </xf>
    <xf numFmtId="3" fontId="199" fillId="25" borderId="0" xfId="0" applyNumberFormat="1" applyFont="1" applyFill="1" applyAlignment="1">
      <alignment vertical="center" wrapText="1"/>
    </xf>
    <xf numFmtId="184" fontId="200" fillId="25" borderId="0" xfId="0" applyNumberFormat="1" applyFont="1" applyFill="1" applyAlignment="1">
      <alignment vertical="center" wrapText="1"/>
    </xf>
    <xf numFmtId="177" fontId="201" fillId="25" borderId="0" xfId="0" applyNumberFormat="1" applyFont="1" applyFill="1">
      <alignment vertical="center"/>
    </xf>
    <xf numFmtId="10" fontId="202" fillId="25" borderId="0" xfId="0" applyNumberFormat="1" applyFont="1" applyFill="1" applyAlignment="1">
      <alignment horizontal="center" vertical="center" wrapText="1"/>
    </xf>
    <xf numFmtId="184" fontId="227" fillId="25" borderId="217" xfId="0" applyNumberFormat="1" applyFont="1" applyFill="1" applyBorder="1" applyAlignment="1">
      <alignment vertical="center" wrapText="1"/>
    </xf>
    <xf numFmtId="0" fontId="214" fillId="25" borderId="218" xfId="0" applyFont="1" applyFill="1" applyBorder="1" applyAlignment="1">
      <alignment vertical="center" wrapText="1"/>
    </xf>
    <xf numFmtId="177" fontId="213" fillId="25" borderId="219" xfId="0" applyNumberFormat="1" applyFont="1" applyFill="1" applyBorder="1" applyAlignment="1">
      <alignment vertical="center" wrapText="1"/>
    </xf>
    <xf numFmtId="184" fontId="213" fillId="25" borderId="219" xfId="0" applyNumberFormat="1" applyFont="1" applyFill="1" applyBorder="1" applyAlignment="1">
      <alignment vertical="center" wrapText="1"/>
    </xf>
    <xf numFmtId="3" fontId="213" fillId="25" borderId="219" xfId="0" applyNumberFormat="1" applyFont="1" applyFill="1" applyBorder="1" applyAlignment="1">
      <alignment vertical="center" wrapText="1"/>
    </xf>
    <xf numFmtId="10" fontId="125" fillId="45" borderId="219" xfId="0" applyNumberFormat="1" applyFont="1" applyFill="1" applyBorder="1" applyAlignment="1">
      <alignment horizontal="center" vertical="center" wrapText="1"/>
    </xf>
    <xf numFmtId="184" fontId="213" fillId="25" borderId="220" xfId="0" applyNumberFormat="1" applyFont="1" applyFill="1" applyBorder="1" applyAlignment="1">
      <alignment vertical="center" wrapText="1"/>
    </xf>
    <xf numFmtId="0" fontId="111" fillId="25" borderId="0" xfId="0" applyFont="1" applyFill="1">
      <alignment vertical="center"/>
    </xf>
    <xf numFmtId="0" fontId="143" fillId="20" borderId="0" xfId="0" applyFont="1" applyFill="1" applyAlignment="1">
      <alignment vertical="top" wrapText="1"/>
    </xf>
    <xf numFmtId="0" fontId="143" fillId="25" borderId="0" xfId="0" applyFont="1" applyFill="1" applyAlignment="1">
      <alignment vertical="top" wrapText="1"/>
    </xf>
    <xf numFmtId="0" fontId="6" fillId="0" borderId="0" xfId="4" applyAlignment="1">
      <alignment horizontal="center" vertical="center"/>
    </xf>
    <xf numFmtId="0" fontId="13" fillId="0" borderId="235" xfId="2" applyFont="1" applyBorder="1" applyAlignment="1">
      <alignment horizontal="center" vertical="center" wrapText="1"/>
    </xf>
    <xf numFmtId="180" fontId="50" fillId="12" borderId="236" xfId="17" applyNumberFormat="1" applyFont="1" applyFill="1" applyBorder="1" applyAlignment="1">
      <alignment horizontal="center" vertical="center"/>
    </xf>
    <xf numFmtId="0" fontId="142" fillId="20" borderId="145" xfId="17" applyFont="1" applyFill="1" applyBorder="1" applyAlignment="1">
      <alignment horizontal="center" vertical="center" wrapText="1"/>
    </xf>
    <xf numFmtId="14" fontId="23" fillId="20" borderId="146" xfId="17" applyNumberFormat="1" applyFont="1" applyFill="1" applyBorder="1" applyAlignment="1">
      <alignment horizontal="center" vertical="center"/>
    </xf>
    <xf numFmtId="0" fontId="103" fillId="0" borderId="130" xfId="0" applyFont="1" applyBorder="1" applyAlignment="1">
      <alignment horizontal="center" vertical="center" wrapText="1"/>
    </xf>
    <xf numFmtId="0" fontId="114" fillId="22" borderId="145" xfId="17" applyFont="1" applyFill="1" applyBorder="1" applyAlignment="1">
      <alignment horizontal="center" vertical="center" wrapText="1"/>
    </xf>
    <xf numFmtId="14" fontId="114" fillId="22" borderId="146" xfId="17" applyNumberFormat="1" applyFont="1" applyFill="1" applyBorder="1" applyAlignment="1">
      <alignment horizontal="center" vertical="center"/>
    </xf>
    <xf numFmtId="0" fontId="142" fillId="22" borderId="145" xfId="17" applyFont="1" applyFill="1" applyBorder="1" applyAlignment="1">
      <alignment horizontal="center" vertical="center" wrapText="1"/>
    </xf>
    <xf numFmtId="14" fontId="142" fillId="22" borderId="146" xfId="17" applyNumberFormat="1" applyFont="1" applyFill="1" applyBorder="1" applyAlignment="1">
      <alignment horizontal="center"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2" fillId="5" borderId="0" xfId="0" applyFont="1" applyFill="1" applyAlignment="1">
      <alignment horizontal="left" vertical="center" wrapText="1"/>
    </xf>
    <xf numFmtId="0" fontId="152" fillId="5" borderId="70" xfId="0" applyFont="1" applyFill="1" applyBorder="1" applyAlignment="1">
      <alignment horizontal="left" vertical="center" wrapText="1"/>
    </xf>
    <xf numFmtId="0" fontId="152" fillId="5" borderId="0" xfId="0" applyFont="1" applyFill="1" applyAlignment="1">
      <alignment horizontal="left" vertical="center"/>
    </xf>
    <xf numFmtId="0" fontId="152" fillId="5" borderId="0" xfId="0" applyFont="1" applyFill="1" applyAlignment="1">
      <alignment horizontal="left" vertical="top" wrapText="1"/>
    </xf>
    <xf numFmtId="0" fontId="8" fillId="0" borderId="0" xfId="1" applyAlignment="1" applyProtection="1">
      <alignment horizontal="center" vertical="center" wrapText="1"/>
    </xf>
    <xf numFmtId="0" fontId="155" fillId="39" borderId="0" xfId="0" applyFont="1" applyFill="1" applyAlignment="1">
      <alignment horizontal="left" vertical="top" wrapText="1"/>
    </xf>
    <xf numFmtId="0" fontId="205" fillId="39" borderId="0" xfId="0" applyFont="1" applyFill="1" applyAlignment="1">
      <alignment horizontal="center" vertical="center" wrapText="1"/>
    </xf>
    <xf numFmtId="0" fontId="210" fillId="39" borderId="0" xfId="0" applyFont="1" applyFill="1" applyAlignment="1">
      <alignment horizontal="center" vertical="center" wrapText="1"/>
    </xf>
    <xf numFmtId="0" fontId="0" fillId="39" borderId="0" xfId="0" applyFill="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142" xfId="17" applyFont="1" applyFill="1" applyBorder="1" applyAlignment="1">
      <alignment horizontal="left" vertical="center" wrapText="1"/>
    </xf>
    <xf numFmtId="0" fontId="10" fillId="6" borderId="140" xfId="17" applyFont="1" applyFill="1" applyBorder="1" applyAlignment="1">
      <alignment horizontal="left" vertical="center" wrapText="1"/>
    </xf>
    <xf numFmtId="0" fontId="10" fillId="6" borderId="143" xfId="17" applyFont="1" applyFill="1" applyBorder="1" applyAlignment="1">
      <alignment horizontal="left" vertical="center" wrapText="1"/>
    </xf>
    <xf numFmtId="0" fontId="37" fillId="20" borderId="177" xfId="17" applyFont="1" applyFill="1" applyBorder="1" applyAlignment="1">
      <alignment horizontal="left" vertical="top" wrapText="1"/>
    </xf>
    <xf numFmtId="0" fontId="37" fillId="20" borderId="178" xfId="17" applyFont="1" applyFill="1" applyBorder="1" applyAlignment="1">
      <alignment horizontal="left" vertical="top" wrapText="1"/>
    </xf>
    <xf numFmtId="0" fontId="37" fillId="20" borderId="179" xfId="17" applyFont="1" applyFill="1" applyBorder="1" applyAlignment="1">
      <alignment horizontal="left" vertical="top" wrapText="1"/>
    </xf>
    <xf numFmtId="0" fontId="37" fillId="11" borderId="83" xfId="18" applyFont="1" applyFill="1" applyBorder="1" applyAlignment="1">
      <alignment horizontal="center" vertical="center"/>
    </xf>
    <xf numFmtId="0" fontId="37" fillId="11"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0" borderId="135" xfId="17" applyFont="1" applyBorder="1" applyAlignment="1">
      <alignment horizontal="center" vertical="center"/>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37" fillId="22" borderId="178" xfId="17" applyFont="1" applyFill="1" applyBorder="1" applyAlignment="1">
      <alignment horizontal="left" vertical="top" wrapText="1"/>
    </xf>
    <xf numFmtId="0" fontId="37" fillId="22" borderId="179" xfId="17" applyFont="1" applyFill="1" applyBorder="1" applyAlignment="1">
      <alignment horizontal="left" vertical="top" wrapText="1"/>
    </xf>
    <xf numFmtId="0" fontId="10" fillId="6" borderId="233" xfId="17" applyFont="1" applyFill="1" applyBorder="1" applyAlignment="1">
      <alignment horizontal="left" vertical="center" wrapText="1"/>
    </xf>
    <xf numFmtId="0" fontId="10" fillId="6" borderId="234" xfId="17" applyFont="1" applyFill="1" applyBorder="1" applyAlignment="1">
      <alignment horizontal="left" vertical="center" wrapText="1"/>
    </xf>
    <xf numFmtId="0" fontId="10" fillId="6" borderId="235" xfId="17" applyFont="1" applyFill="1" applyBorder="1" applyAlignment="1">
      <alignment horizontal="left" vertical="center" wrapText="1"/>
    </xf>
    <xf numFmtId="0" fontId="158" fillId="20" borderId="177" xfId="17" applyFont="1" applyFill="1" applyBorder="1" applyAlignment="1">
      <alignment horizontal="left" vertical="top" wrapText="1"/>
    </xf>
    <xf numFmtId="0" fontId="158" fillId="20" borderId="178" xfId="17" applyFont="1" applyFill="1" applyBorder="1" applyAlignment="1">
      <alignment horizontal="left" vertical="top" wrapText="1"/>
    </xf>
    <xf numFmtId="0" fontId="158" fillId="20" borderId="179" xfId="17" applyFont="1" applyFill="1" applyBorder="1" applyAlignment="1">
      <alignment horizontal="left" vertical="top" wrapText="1"/>
    </xf>
    <xf numFmtId="0" fontId="37" fillId="22" borderId="177" xfId="17" applyFont="1" applyFill="1" applyBorder="1" applyAlignment="1">
      <alignment horizontal="left" vertical="top" wrapText="1"/>
    </xf>
    <xf numFmtId="0" fontId="13" fillId="20" borderId="177" xfId="17" applyFont="1" applyFill="1" applyBorder="1" applyAlignment="1">
      <alignment horizontal="left" vertical="top" wrapText="1"/>
    </xf>
    <xf numFmtId="0" fontId="13" fillId="20" borderId="178" xfId="17" applyFont="1" applyFill="1" applyBorder="1" applyAlignment="1">
      <alignment horizontal="left" vertical="top" wrapText="1"/>
    </xf>
    <xf numFmtId="0" fontId="13" fillId="20" borderId="179" xfId="17" applyFont="1" applyFill="1" applyBorder="1" applyAlignment="1">
      <alignment horizontal="left" vertical="top" wrapText="1"/>
    </xf>
    <xf numFmtId="0" fontId="37" fillId="20" borderId="228" xfId="17" applyFont="1" applyFill="1" applyBorder="1" applyAlignment="1">
      <alignment horizontal="left" vertical="top" wrapText="1"/>
    </xf>
    <xf numFmtId="0" fontId="37" fillId="20" borderId="145" xfId="17" applyFont="1" applyFill="1" applyBorder="1" applyAlignment="1">
      <alignment horizontal="left" vertical="top" wrapText="1"/>
    </xf>
    <xf numFmtId="0" fontId="114" fillId="20" borderId="177" xfId="17" applyFont="1" applyFill="1" applyBorder="1" applyAlignment="1">
      <alignment horizontal="left" vertical="top" wrapText="1"/>
    </xf>
    <xf numFmtId="0" fontId="114" fillId="20" borderId="178" xfId="17" applyFont="1" applyFill="1" applyBorder="1" applyAlignment="1">
      <alignment horizontal="left" vertical="top" wrapText="1"/>
    </xf>
    <xf numFmtId="0" fontId="114" fillId="20" borderId="179" xfId="17" applyFont="1" applyFill="1" applyBorder="1" applyAlignment="1">
      <alignment horizontal="left" vertical="top" wrapText="1"/>
    </xf>
    <xf numFmtId="0" fontId="13" fillId="20" borderId="177" xfId="2" applyFont="1" applyFill="1" applyBorder="1" applyAlignment="1">
      <alignment horizontal="left" vertical="top" wrapText="1"/>
    </xf>
    <xf numFmtId="0" fontId="13" fillId="20" borderId="178" xfId="2" applyFont="1" applyFill="1" applyBorder="1" applyAlignment="1">
      <alignment horizontal="left" vertical="top" wrapText="1"/>
    </xf>
    <xf numFmtId="0" fontId="13" fillId="20" borderId="179"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7" xfId="16" applyFont="1" applyFill="1" applyBorder="1" applyAlignment="1">
      <alignment horizontal="center" vertical="center"/>
    </xf>
    <xf numFmtId="0" fontId="67" fillId="19" borderId="122" xfId="16" applyFont="1" applyFill="1" applyBorder="1" applyAlignment="1">
      <alignment horizontal="center" vertical="center"/>
    </xf>
    <xf numFmtId="0" fontId="67" fillId="19"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31"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120" fillId="20" borderId="177" xfId="2" applyFont="1" applyFill="1" applyBorder="1" applyAlignment="1">
      <alignment horizontal="left" vertical="top" wrapText="1"/>
    </xf>
    <xf numFmtId="0" fontId="120" fillId="20" borderId="178" xfId="2" applyFont="1" applyFill="1" applyBorder="1" applyAlignment="1">
      <alignment horizontal="left" vertical="top" wrapText="1"/>
    </xf>
    <xf numFmtId="0" fontId="120" fillId="20" borderId="179" xfId="2" applyFont="1" applyFill="1" applyBorder="1" applyAlignment="1">
      <alignment horizontal="left" vertical="top" wrapText="1"/>
    </xf>
    <xf numFmtId="3" fontId="225" fillId="26" borderId="0" xfId="0" applyNumberFormat="1" applyFont="1" applyFill="1" applyAlignment="1">
      <alignment horizontal="center" vertical="center" wrapText="1"/>
    </xf>
    <xf numFmtId="0" fontId="104" fillId="20" borderId="0" xfId="0" applyFont="1" applyFill="1" applyAlignment="1">
      <alignment horizontal="left" vertical="center"/>
    </xf>
    <xf numFmtId="0" fontId="79" fillId="0" borderId="107" xfId="0" applyFont="1" applyBorder="1" applyAlignment="1">
      <alignment horizontal="left" vertical="center"/>
    </xf>
    <xf numFmtId="0" fontId="79" fillId="20" borderId="107" xfId="0" applyFont="1" applyFill="1" applyBorder="1" applyAlignment="1">
      <alignment horizontal="left" vertical="center"/>
    </xf>
    <xf numFmtId="0" fontId="134" fillId="24" borderId="0" xfId="0" applyFont="1" applyFill="1" applyAlignment="1">
      <alignment horizontal="left" vertical="center"/>
    </xf>
    <xf numFmtId="0" fontId="135" fillId="24" borderId="0" xfId="1" applyFont="1" applyFill="1" applyBorder="1" applyAlignment="1" applyProtection="1">
      <alignment horizontal="left" vertical="top" wrapText="1"/>
    </xf>
    <xf numFmtId="0" fontId="166" fillId="25" borderId="0" xfId="0" applyFont="1" applyFill="1" applyAlignment="1">
      <alignment horizontal="right" vertical="top" wrapText="1"/>
    </xf>
    <xf numFmtId="0" fontId="115" fillId="30" borderId="0" xfId="0" applyFont="1" applyFill="1" applyAlignment="1">
      <alignment horizontal="center" vertical="top" wrapText="1"/>
    </xf>
    <xf numFmtId="0" fontId="105" fillId="30" borderId="0" xfId="0" applyFont="1" applyFill="1" applyAlignment="1">
      <alignment horizontal="center" vertical="top" wrapText="1"/>
    </xf>
    <xf numFmtId="0" fontId="131" fillId="34" borderId="0" xfId="0" applyFont="1" applyFill="1" applyAlignment="1">
      <alignment horizontal="left" vertical="top" wrapText="1"/>
    </xf>
    <xf numFmtId="0" fontId="130" fillId="34" borderId="0" xfId="0" applyFont="1" applyFill="1" applyAlignment="1">
      <alignment horizontal="left" vertical="top" wrapText="1"/>
    </xf>
    <xf numFmtId="0" fontId="18" fillId="34" borderId="0" xfId="0" applyFont="1" applyFill="1" applyAlignment="1">
      <alignment horizontal="center" vertical="center"/>
    </xf>
    <xf numFmtId="0" fontId="115" fillId="34" borderId="0" xfId="0" applyFont="1" applyFill="1" applyAlignment="1">
      <alignment horizontal="center" vertical="center"/>
    </xf>
    <xf numFmtId="0" fontId="170" fillId="25" borderId="0" xfId="0" applyFont="1" applyFill="1" applyAlignment="1">
      <alignment horizontal="left" vertical="top" wrapText="1"/>
    </xf>
    <xf numFmtId="0" fontId="170" fillId="25" borderId="0" xfId="0" applyFont="1" applyFill="1" applyAlignment="1">
      <alignment horizontal="left" vertical="top"/>
    </xf>
    <xf numFmtId="0" fontId="73" fillId="25" borderId="217" xfId="0" applyFont="1" applyFill="1" applyBorder="1" applyAlignment="1">
      <alignment horizontal="center" vertical="center" wrapText="1"/>
    </xf>
    <xf numFmtId="0" fontId="79" fillId="23" borderId="116"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5" xfId="0" applyFont="1" applyFill="1" applyBorder="1" applyAlignment="1">
      <alignment horizontal="left" vertical="center"/>
    </xf>
    <xf numFmtId="0" fontId="79" fillId="23" borderId="108" xfId="0" applyFont="1" applyFill="1" applyBorder="1" applyAlignment="1">
      <alignment horizontal="left" vertical="center"/>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0" fontId="166" fillId="25" borderId="0" xfId="0" applyFont="1" applyFill="1" applyAlignment="1">
      <alignment horizontal="left" vertical="top" wrapText="1"/>
    </xf>
    <xf numFmtId="0" fontId="170" fillId="25" borderId="216" xfId="0" applyFont="1" applyFill="1" applyBorder="1" applyAlignment="1">
      <alignment horizontal="left" vertical="top" wrapText="1"/>
    </xf>
    <xf numFmtId="0" fontId="79" fillId="23"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105" fillId="31" borderId="0" xfId="0" applyFont="1" applyFill="1" applyAlignment="1">
      <alignment horizontal="left" vertical="center" wrapText="1"/>
    </xf>
    <xf numFmtId="0" fontId="107" fillId="24" borderId="108" xfId="0" applyFont="1" applyFill="1" applyBorder="1" applyAlignment="1">
      <alignment horizontal="left"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14" fontId="108" fillId="22" borderId="204" xfId="2" applyNumberFormat="1" applyFont="1" applyFill="1" applyBorder="1" applyAlignment="1">
      <alignment horizontal="center" vertical="center" shrinkToFit="1"/>
    </xf>
    <xf numFmtId="14" fontId="108" fillId="22" borderId="1" xfId="2" applyNumberFormat="1" applyFont="1" applyFill="1" applyBorder="1" applyAlignment="1">
      <alignment horizontal="center" vertical="center" shrinkToFit="1"/>
    </xf>
    <xf numFmtId="14" fontId="108" fillId="22" borderId="149" xfId="2" applyNumberFormat="1" applyFont="1" applyFill="1" applyBorder="1" applyAlignment="1">
      <alignment horizontal="center" vertical="center" shrinkToFit="1"/>
    </xf>
    <xf numFmtId="56" fontId="108" fillId="22" borderId="40" xfId="1" applyNumberFormat="1" applyFont="1" applyFill="1" applyBorder="1" applyAlignment="1" applyProtection="1">
      <alignment horizontal="center" vertical="center" wrapText="1"/>
    </xf>
    <xf numFmtId="56" fontId="108" fillId="22" borderId="1" xfId="1" applyNumberFormat="1" applyFont="1" applyFill="1" applyBorder="1" applyAlignment="1" applyProtection="1">
      <alignment horizontal="center" vertical="center" wrapText="1"/>
    </xf>
    <xf numFmtId="56" fontId="108" fillId="22" borderId="2" xfId="1" applyNumberFormat="1" applyFont="1" applyFill="1" applyBorder="1" applyAlignment="1" applyProtection="1">
      <alignment horizontal="center" vertical="center" wrapText="1"/>
    </xf>
    <xf numFmtId="14" fontId="108" fillId="22" borderId="168" xfId="1" applyNumberFormat="1" applyFont="1" applyFill="1" applyBorder="1" applyAlignment="1" applyProtection="1">
      <alignment horizontal="center" vertical="center" wrapText="1"/>
    </xf>
    <xf numFmtId="0" fontId="108" fillId="22" borderId="168" xfId="2" applyFont="1" applyFill="1" applyBorder="1" applyAlignment="1">
      <alignment horizontal="center" vertical="center"/>
    </xf>
    <xf numFmtId="14" fontId="108" fillId="22" borderId="197" xfId="1" applyNumberFormat="1" applyFont="1" applyFill="1" applyBorder="1" applyAlignment="1" applyProtection="1">
      <alignment horizontal="center" vertical="center" wrapText="1"/>
    </xf>
    <xf numFmtId="14" fontId="108" fillId="22" borderId="198" xfId="1" applyNumberFormat="1" applyFont="1" applyFill="1" applyBorder="1" applyAlignment="1" applyProtection="1">
      <alignment horizontal="center" vertical="center" wrapText="1"/>
    </xf>
    <xf numFmtId="14" fontId="108" fillId="22" borderId="199" xfId="1" applyNumberFormat="1" applyFont="1" applyFill="1" applyBorder="1" applyAlignment="1" applyProtection="1">
      <alignment horizontal="center" vertical="center" wrapText="1"/>
    </xf>
    <xf numFmtId="0" fontId="108" fillId="22" borderId="172" xfId="2" applyFont="1" applyFill="1" applyBorder="1" applyAlignment="1">
      <alignment horizontal="center" vertical="center"/>
    </xf>
    <xf numFmtId="56" fontId="108" fillId="22" borderId="40" xfId="2" applyNumberFormat="1" applyFont="1" applyFill="1" applyBorder="1" applyAlignment="1">
      <alignment horizontal="center" vertical="center" wrapText="1"/>
    </xf>
    <xf numFmtId="56" fontId="108" fillId="22" borderId="1" xfId="2" applyNumberFormat="1" applyFont="1" applyFill="1" applyBorder="1" applyAlignment="1">
      <alignment horizontal="center" vertical="center" wrapText="1"/>
    </xf>
    <xf numFmtId="56" fontId="108" fillId="22" borderId="149" xfId="2" applyNumberFormat="1" applyFont="1" applyFill="1" applyBorder="1" applyAlignment="1">
      <alignment horizontal="center" vertical="center" wrapText="1"/>
    </xf>
    <xf numFmtId="14" fontId="108" fillId="22" borderId="194" xfId="2" applyNumberFormat="1" applyFont="1" applyFill="1" applyBorder="1" applyAlignment="1">
      <alignment horizontal="center" vertical="center"/>
    </xf>
    <xf numFmtId="14" fontId="108" fillId="22" borderId="195" xfId="2" applyNumberFormat="1" applyFont="1" applyFill="1" applyBorder="1" applyAlignment="1">
      <alignment horizontal="center" vertical="center"/>
    </xf>
    <xf numFmtId="14" fontId="108" fillId="22" borderId="196" xfId="2" applyNumberFormat="1" applyFont="1" applyFill="1" applyBorder="1" applyAlignment="1">
      <alignment horizontal="center" vertical="center"/>
    </xf>
    <xf numFmtId="0" fontId="112" fillId="22" borderId="40" xfId="2" applyFont="1" applyFill="1" applyBorder="1" applyAlignment="1">
      <alignment horizontal="center" vertical="center" wrapText="1"/>
    </xf>
    <xf numFmtId="0" fontId="112" fillId="22" borderId="1" xfId="2" applyFont="1" applyFill="1" applyBorder="1" applyAlignment="1">
      <alignment horizontal="center" vertical="center" wrapText="1"/>
    </xf>
    <xf numFmtId="0" fontId="112" fillId="22" borderId="2" xfId="2" applyFont="1" applyFill="1" applyBorder="1" applyAlignment="1">
      <alignment horizontal="center" vertical="center" wrapText="1"/>
    </xf>
    <xf numFmtId="14" fontId="108" fillId="22" borderId="152" xfId="2" applyNumberFormat="1" applyFont="1" applyFill="1" applyBorder="1" applyAlignment="1">
      <alignment horizontal="center" vertical="center" wrapText="1" shrinkToFit="1"/>
    </xf>
    <xf numFmtId="14" fontId="108" fillId="22" borderId="150" xfId="2" applyNumberFormat="1" applyFont="1" applyFill="1" applyBorder="1" applyAlignment="1">
      <alignment horizontal="center" vertical="center" wrapText="1" shrinkToFit="1"/>
    </xf>
    <xf numFmtId="14" fontId="108" fillId="22" borderId="151" xfId="2" applyNumberFormat="1" applyFont="1" applyFill="1" applyBorder="1" applyAlignment="1">
      <alignment horizontal="center" vertical="center" wrapText="1" shrinkToFit="1"/>
    </xf>
    <xf numFmtId="14" fontId="108" fillId="22" borderId="153" xfId="1" applyNumberFormat="1" applyFont="1" applyFill="1" applyBorder="1" applyAlignment="1" applyProtection="1">
      <alignment horizontal="center" vertical="center" wrapText="1" shrinkToFit="1"/>
    </xf>
    <xf numFmtId="14" fontId="108" fillId="22" borderId="155" xfId="1" applyNumberFormat="1" applyFont="1" applyFill="1" applyBorder="1" applyAlignment="1" applyProtection="1">
      <alignment horizontal="center" vertical="center" wrapText="1" shrinkToFit="1"/>
    </xf>
    <xf numFmtId="14" fontId="108" fillId="22" borderId="154" xfId="1" applyNumberFormat="1" applyFont="1" applyFill="1" applyBorder="1" applyAlignment="1" applyProtection="1">
      <alignment horizontal="center" vertical="center" wrapText="1" shrinkToFit="1"/>
    </xf>
    <xf numFmtId="0" fontId="10" fillId="0" borderId="165"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4" xfId="2" applyFill="1" applyBorder="1" applyAlignment="1">
      <alignment horizontal="left" vertical="top" wrapText="1"/>
    </xf>
    <xf numFmtId="0" fontId="6" fillId="27" borderId="157"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4" xfId="1" applyFill="1" applyBorder="1" applyAlignment="1" applyProtection="1">
      <alignment horizontal="left" vertical="top"/>
    </xf>
    <xf numFmtId="0" fontId="6" fillId="36" borderId="156"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28" fillId="22" borderId="97"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8" xfId="2" applyFont="1" applyFill="1" applyBorder="1" applyAlignment="1">
      <alignment horizontal="center" vertical="center" shrinkToFit="1"/>
    </xf>
    <xf numFmtId="0" fontId="178" fillId="20" borderId="97"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8" xfId="2" applyFont="1" applyFill="1" applyBorder="1" applyAlignment="1">
      <alignment horizontal="center" vertical="center" shrinkToFit="1"/>
    </xf>
    <xf numFmtId="0" fontId="21" fillId="20" borderId="95" xfId="2" applyFont="1" applyFill="1" applyBorder="1" applyAlignment="1">
      <alignment vertical="top" wrapText="1"/>
    </xf>
    <xf numFmtId="0" fontId="21" fillId="20" borderId="96" xfId="2" applyFont="1" applyFill="1" applyBorder="1" applyAlignment="1">
      <alignment vertical="top" wrapText="1"/>
    </xf>
    <xf numFmtId="0" fontId="21" fillId="37" borderId="95" xfId="2" applyFont="1" applyFill="1" applyBorder="1" applyAlignment="1">
      <alignment vertical="top" wrapText="1"/>
    </xf>
    <xf numFmtId="0" fontId="21" fillId="37" borderId="96" xfId="2" applyFont="1" applyFill="1" applyBorder="1" applyAlignment="1">
      <alignment vertical="top" wrapText="1"/>
    </xf>
    <xf numFmtId="0" fontId="139" fillId="37" borderId="97"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8" xfId="2" applyFont="1" applyFill="1" applyBorder="1" applyAlignment="1">
      <alignment horizontal="center" vertical="center" shrinkToFit="1"/>
    </xf>
    <xf numFmtId="0" fontId="109" fillId="20" borderId="159" xfId="1" applyFont="1" applyFill="1" applyBorder="1" applyAlignment="1" applyProtection="1">
      <alignment horizontal="center" vertical="center" wrapText="1" shrinkToFit="1"/>
    </xf>
    <xf numFmtId="0" fontId="28" fillId="20" borderId="160" xfId="2" applyFont="1" applyFill="1" applyBorder="1" applyAlignment="1">
      <alignment horizontal="center" vertical="center" wrapText="1" shrinkToFit="1"/>
    </xf>
    <xf numFmtId="0" fontId="28" fillId="20" borderId="161" xfId="2" applyFont="1" applyFill="1" applyBorder="1" applyAlignment="1">
      <alignment horizontal="center" vertical="center"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59" xfId="2" applyFont="1" applyFill="1" applyBorder="1" applyAlignment="1">
      <alignment horizontal="center" vertical="center" wrapText="1" shrinkToFit="1"/>
    </xf>
    <xf numFmtId="0" fontId="28" fillId="37" borderId="160" xfId="2" applyFont="1" applyFill="1" applyBorder="1" applyAlignment="1">
      <alignment horizontal="center" vertical="center" wrapText="1" shrinkToFit="1"/>
    </xf>
    <xf numFmtId="0" fontId="28" fillId="37" borderId="161"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9" fillId="20" borderId="97" xfId="1" applyFont="1" applyFill="1" applyBorder="1" applyAlignment="1" applyProtection="1">
      <alignment horizontal="center" vertical="center" wrapText="1"/>
    </xf>
    <xf numFmtId="0" fontId="109" fillId="20" borderId="28" xfId="1" applyFont="1" applyFill="1" applyBorder="1" applyAlignment="1" applyProtection="1">
      <alignment horizontal="center" vertical="center" wrapText="1"/>
    </xf>
    <xf numFmtId="0" fontId="109" fillId="20" borderId="98" xfId="1" applyFont="1" applyFill="1" applyBorder="1" applyAlignment="1" applyProtection="1">
      <alignment horizontal="center" vertical="center" wrapText="1"/>
    </xf>
    <xf numFmtId="0" fontId="21" fillId="20" borderId="94" xfId="1" applyFont="1" applyFill="1" applyBorder="1" applyAlignment="1" applyProtection="1">
      <alignment horizontal="left" vertical="top" wrapText="1"/>
    </xf>
    <xf numFmtId="0" fontId="21" fillId="20" borderId="174" xfId="1" applyFont="1" applyFill="1" applyBorder="1" applyAlignment="1" applyProtection="1">
      <alignment horizontal="left" vertical="top" wrapText="1"/>
    </xf>
    <xf numFmtId="0" fontId="21" fillId="20" borderId="175"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14" fontId="108" fillId="22" borderId="204" xfId="2" applyNumberFormat="1" applyFont="1" applyFill="1" applyBorder="1" applyAlignment="1">
      <alignment horizontal="center" vertical="center" wrapText="1" shrinkToFit="1"/>
    </xf>
    <xf numFmtId="0" fontId="37" fillId="22" borderId="145" xfId="17" applyFont="1" applyFill="1" applyBorder="1" applyAlignment="1">
      <alignment horizontal="center" vertical="center" wrapText="1"/>
    </xf>
    <xf numFmtId="3" fontId="232" fillId="25" borderId="0" xfId="0" applyNumberFormat="1" applyFont="1" applyFill="1" applyAlignment="1">
      <alignment vertical="center" wrapText="1"/>
    </xf>
    <xf numFmtId="0" fontId="137" fillId="26" borderId="0" xfId="0" applyFont="1" applyFill="1" applyAlignment="1">
      <alignment vertical="center" wrapText="1"/>
    </xf>
    <xf numFmtId="0" fontId="137" fillId="26" borderId="159" xfId="0" applyFont="1" applyFill="1" applyBorder="1" applyAlignment="1">
      <alignment horizontal="center" vertical="center" wrapText="1"/>
    </xf>
    <xf numFmtId="0" fontId="137" fillId="26" borderId="160" xfId="0" applyFont="1" applyFill="1" applyBorder="1" applyAlignment="1">
      <alignment horizontal="center" vertical="center" wrapText="1"/>
    </xf>
    <xf numFmtId="0" fontId="137" fillId="26" borderId="161" xfId="0" applyFont="1" applyFill="1" applyBorder="1" applyAlignment="1">
      <alignment horizontal="center" vertical="center" wrapText="1"/>
    </xf>
    <xf numFmtId="3" fontId="233" fillId="25" borderId="214" xfId="0" applyNumberFormat="1" applyFont="1" applyFill="1" applyBorder="1" applyAlignment="1">
      <alignment horizontal="right" vertical="center" wrapText="1"/>
    </xf>
    <xf numFmtId="0" fontId="203" fillId="25" borderId="217" xfId="0" applyFont="1" applyFill="1" applyBorder="1" applyAlignment="1">
      <alignment vertical="center" wrapText="1"/>
    </xf>
    <xf numFmtId="0" fontId="203" fillId="25" borderId="0" xfId="0" applyFont="1" applyFill="1" applyBorder="1" applyAlignment="1">
      <alignment horizontal="right" vertical="center" wrapText="1"/>
    </xf>
    <xf numFmtId="0" fontId="203" fillId="25" borderId="217" xfId="0" applyFont="1" applyFill="1" applyBorder="1" applyAlignment="1">
      <alignment horizontal="right" vertical="center" wrapText="1"/>
    </xf>
    <xf numFmtId="0" fontId="76" fillId="50" borderId="191" xfId="0" applyFont="1" applyFill="1" applyBorder="1" applyAlignment="1">
      <alignment horizontal="left" vertical="center"/>
    </xf>
    <xf numFmtId="0" fontId="76" fillId="51" borderId="191" xfId="0" applyFont="1" applyFill="1" applyBorder="1" applyAlignment="1">
      <alignment horizontal="left" vertical="center"/>
    </xf>
    <xf numFmtId="0" fontId="209" fillId="49" borderId="0" xfId="2" applyFont="1" applyFill="1" applyAlignment="1">
      <alignment horizontal="center" vertical="center"/>
    </xf>
    <xf numFmtId="0" fontId="35" fillId="0" borderId="0" xfId="2" applyFont="1">
      <alignment vertical="center"/>
    </xf>
    <xf numFmtId="0" fontId="21" fillId="0" borderId="0" xfId="2" applyFont="1" applyAlignment="1">
      <alignment horizontal="center" vertical="center"/>
    </xf>
    <xf numFmtId="0" fontId="109" fillId="0" borderId="0" xfId="2" applyFont="1">
      <alignment vertical="center"/>
    </xf>
    <xf numFmtId="0" fontId="234" fillId="52" borderId="0" xfId="2" applyFont="1" applyFill="1" applyAlignment="1">
      <alignment horizontal="center" vertical="center"/>
    </xf>
    <xf numFmtId="0" fontId="21" fillId="52" borderId="0" xfId="2" applyFont="1" applyFill="1" applyAlignment="1">
      <alignment horizontal="center" vertical="center"/>
    </xf>
    <xf numFmtId="0" fontId="235" fillId="0" borderId="0" xfId="2" applyFont="1" applyAlignment="1">
      <alignment horizontal="center" vertical="center"/>
    </xf>
    <xf numFmtId="0" fontId="25" fillId="0" borderId="0" xfId="2" applyFont="1" applyAlignment="1">
      <alignment horizontal="center" vertical="center"/>
    </xf>
    <xf numFmtId="0" fontId="220" fillId="0" borderId="0" xfId="2" applyFont="1">
      <alignment vertical="center"/>
    </xf>
    <xf numFmtId="0" fontId="34" fillId="5" borderId="0" xfId="4" applyFont="1" applyFill="1"/>
    <xf numFmtId="0" fontId="238" fillId="5" borderId="0" xfId="4" applyFont="1" applyFill="1"/>
    <xf numFmtId="0" fontId="17" fillId="53" borderId="0" xfId="4" applyFont="1" applyFill="1"/>
    <xf numFmtId="0" fontId="239" fillId="53" borderId="0" xfId="4" applyFont="1" applyFill="1" applyAlignment="1">
      <alignment horizontal="left" vertical="top" wrapText="1" indent="1"/>
    </xf>
    <xf numFmtId="0" fontId="239" fillId="53" borderId="0" xfId="4" applyFont="1" applyFill="1" applyAlignment="1">
      <alignment vertical="top" wrapText="1"/>
    </xf>
    <xf numFmtId="0" fontId="6" fillId="0" borderId="0" xfId="2" applyAlignment="1">
      <alignment vertical="center" wrapText="1"/>
    </xf>
    <xf numFmtId="0" fontId="6" fillId="0" borderId="0" xfId="2" applyAlignment="1">
      <alignment horizontal="center" vertical="center" wrapText="1"/>
    </xf>
    <xf numFmtId="0" fontId="229" fillId="0" borderId="0" xfId="2" applyFont="1">
      <alignment vertical="center"/>
    </xf>
    <xf numFmtId="0" fontId="230" fillId="0" borderId="0" xfId="2" applyFont="1">
      <alignment vertical="center"/>
    </xf>
    <xf numFmtId="0" fontId="70" fillId="0" borderId="0" xfId="12">
      <alignment vertical="center"/>
    </xf>
    <xf numFmtId="0" fontId="231" fillId="0" borderId="0" xfId="2" applyFont="1">
      <alignment vertical="center"/>
    </xf>
    <xf numFmtId="0" fontId="7" fillId="30" borderId="0" xfId="4" applyFont="1" applyFill="1" applyAlignment="1">
      <alignment vertical="top"/>
    </xf>
    <xf numFmtId="0" fontId="57" fillId="30" borderId="0" xfId="2" applyFont="1" applyFill="1" applyAlignment="1">
      <alignment horizontal="center" vertical="center"/>
    </xf>
    <xf numFmtId="0" fontId="7" fillId="30" borderId="0" xfId="2" applyFont="1" applyFill="1" applyAlignment="1">
      <alignment vertical="top"/>
    </xf>
    <xf numFmtId="0" fontId="221" fillId="30" borderId="0" xfId="2" applyFont="1" applyFill="1" applyAlignment="1">
      <alignment vertical="top" wrapText="1"/>
    </xf>
    <xf numFmtId="0" fontId="219" fillId="30" borderId="0" xfId="2" applyFont="1" applyFill="1" applyAlignment="1">
      <alignment vertical="top" wrapText="1"/>
    </xf>
    <xf numFmtId="0" fontId="236" fillId="30" borderId="237" xfId="2" applyFont="1" applyFill="1" applyBorder="1" applyAlignment="1">
      <alignment horizontal="left" vertical="center" wrapText="1" indent="1"/>
    </xf>
    <xf numFmtId="0" fontId="228" fillId="30" borderId="238" xfId="2" applyFont="1" applyFill="1" applyBorder="1" applyAlignment="1">
      <alignment horizontal="left" vertical="center" wrapText="1" indent="1"/>
    </xf>
    <xf numFmtId="0" fontId="228" fillId="30" borderId="239" xfId="2" applyFont="1" applyFill="1" applyBorder="1" applyAlignment="1">
      <alignment horizontal="left" vertical="center" wrapText="1" indent="1"/>
    </xf>
    <xf numFmtId="0" fontId="228" fillId="30" borderId="240" xfId="2" applyFont="1" applyFill="1" applyBorder="1" applyAlignment="1">
      <alignment horizontal="left" vertical="center" wrapText="1" indent="1"/>
    </xf>
    <xf numFmtId="0" fontId="228" fillId="30" borderId="0" xfId="2" applyFont="1" applyFill="1" applyAlignment="1">
      <alignment horizontal="left" vertical="center" wrapText="1" indent="1"/>
    </xf>
    <xf numFmtId="0" fontId="228" fillId="30" borderId="241" xfId="2" applyFont="1" applyFill="1" applyBorder="1" applyAlignment="1">
      <alignment horizontal="left" vertical="center" wrapText="1" indent="1"/>
    </xf>
    <xf numFmtId="0" fontId="218" fillId="30" borderId="0" xfId="2" applyFont="1" applyFill="1" applyAlignment="1">
      <alignment vertical="top"/>
    </xf>
    <xf numFmtId="0" fontId="34" fillId="30" borderId="0" xfId="2" applyFont="1" applyFill="1" applyAlignment="1">
      <alignment vertical="top"/>
    </xf>
    <xf numFmtId="0" fontId="6" fillId="30" borderId="0" xfId="2" applyFill="1" applyAlignment="1">
      <alignment vertical="top" wrapText="1"/>
    </xf>
    <xf numFmtId="0" fontId="228" fillId="30" borderId="242" xfId="2" applyFont="1" applyFill="1" applyBorder="1" applyAlignment="1">
      <alignment horizontal="left" vertical="center" wrapText="1" indent="1"/>
    </xf>
    <xf numFmtId="0" fontId="228" fillId="30" borderId="243" xfId="2" applyFont="1" applyFill="1" applyBorder="1" applyAlignment="1">
      <alignment horizontal="left" vertical="center" wrapText="1" indent="1"/>
    </xf>
    <xf numFmtId="0" fontId="228" fillId="30" borderId="244" xfId="2" applyFont="1" applyFill="1" applyBorder="1" applyAlignment="1">
      <alignment horizontal="left" vertical="center" wrapText="1" indent="1"/>
    </xf>
    <xf numFmtId="0" fontId="224" fillId="30" borderId="0" xfId="2" applyFont="1" applyFill="1" applyAlignment="1">
      <alignment vertical="top"/>
    </xf>
    <xf numFmtId="0" fontId="6" fillId="30" borderId="0" xfId="2" applyFill="1" applyAlignment="1">
      <alignment horizontal="left" vertical="center"/>
    </xf>
    <xf numFmtId="0" fontId="171" fillId="0" borderId="245" xfId="0" applyFont="1" applyBorder="1" applyAlignment="1">
      <alignment horizontal="left" vertical="top" wrapText="1"/>
    </xf>
    <xf numFmtId="0" fontId="171" fillId="0" borderId="246" xfId="0" applyFont="1" applyBorder="1" applyAlignment="1">
      <alignment horizontal="left" vertical="top" wrapText="1"/>
    </xf>
    <xf numFmtId="0" fontId="108" fillId="22" borderId="1" xfId="1" applyFont="1" applyFill="1" applyBorder="1" applyAlignment="1" applyProtection="1">
      <alignment horizontal="center" vertical="center" wrapText="1"/>
    </xf>
    <xf numFmtId="0" fontId="108" fillId="22" borderId="247" xfId="1" applyFont="1" applyFill="1" applyBorder="1" applyAlignment="1" applyProtection="1">
      <alignment horizontal="center" vertical="center" wrapText="1"/>
    </xf>
    <xf numFmtId="0" fontId="225" fillId="0" borderId="212" xfId="1" applyFont="1" applyFill="1" applyBorder="1" applyAlignment="1" applyProtection="1">
      <alignment vertical="top" wrapText="1"/>
    </xf>
    <xf numFmtId="0" fontId="217" fillId="0" borderId="30" xfId="1" applyFont="1" applyBorder="1" applyAlignment="1" applyProtection="1">
      <alignment horizontal="left" vertical="top" wrapText="1"/>
    </xf>
    <xf numFmtId="0" fontId="244" fillId="0" borderId="129" xfId="1" applyFont="1" applyFill="1" applyBorder="1" applyAlignment="1" applyProtection="1">
      <alignment horizontal="left" vertical="top" wrapText="1"/>
    </xf>
    <xf numFmtId="0" fontId="217" fillId="20" borderId="94" xfId="1" applyFont="1" applyFill="1" applyBorder="1" applyAlignment="1" applyProtection="1">
      <alignment vertical="top" wrapText="1"/>
    </xf>
    <xf numFmtId="0" fontId="217" fillId="37" borderId="94" xfId="1" applyFont="1" applyFill="1" applyBorder="1" applyAlignment="1" applyProtection="1">
      <alignment vertical="top" wrapText="1"/>
    </xf>
    <xf numFmtId="0" fontId="244" fillId="20" borderId="55" xfId="2" applyFont="1" applyFill="1" applyBorder="1" applyAlignment="1">
      <alignment horizontal="left" vertical="top" wrapText="1" shrinkToFi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'10　感染症統計'!$A$7</c:f>
              <c:strCache>
                <c:ptCount val="1"/>
                <c:pt idx="0">
                  <c:v>2023年</c:v>
                </c:pt>
              </c:strCache>
            </c:strRef>
          </c:tx>
          <c:spPr>
            <a:ln w="63500" cap="rnd">
              <a:solidFill>
                <a:srgbClr val="FF0000"/>
              </a:solidFill>
              <a:round/>
            </a:ln>
            <a:effectLst/>
          </c:spPr>
          <c:marker>
            <c:symbol val="none"/>
          </c:marker>
          <c:val>
            <c:numRef>
              <c:f>'10　感染症統計'!$B$7:$M$7</c:f>
              <c:numCache>
                <c:formatCode>#,##0_ </c:formatCode>
                <c:ptCount val="12"/>
                <c:pt idx="0" formatCode="General">
                  <c:v>82</c:v>
                </c:pt>
                <c:pt idx="1">
                  <c:v>60</c:v>
                </c:pt>
                <c:pt idx="2">
                  <c:v>32</c:v>
                </c:pt>
              </c:numCache>
            </c:numRef>
          </c:val>
          <c:smooth val="0"/>
          <c:extLst>
            <c:ext xmlns:c16="http://schemas.microsoft.com/office/drawing/2014/chart" uri="{C3380CC4-5D6E-409C-BE32-E72D297353CC}">
              <c16:uniqueId val="{00000000-EF25-4824-8530-875CCEE0B185}"/>
            </c:ext>
          </c:extLst>
        </c:ser>
        <c:ser>
          <c:idx val="7"/>
          <c:order val="1"/>
          <c:tx>
            <c:strRef>
              <c:f>'10　感染症統計'!$A$8</c:f>
              <c:strCache>
                <c:ptCount val="1"/>
                <c:pt idx="0">
                  <c:v>2022年</c:v>
                </c:pt>
              </c:strCache>
            </c:strRef>
          </c:tx>
          <c:spPr>
            <a:ln w="25400" cap="rnd">
              <a:solidFill>
                <a:schemeClr val="accent6">
                  <a:lumMod val="75000"/>
                </a:schemeClr>
              </a:solidFill>
              <a:round/>
            </a:ln>
            <a:effectLst/>
          </c:spPr>
          <c:marker>
            <c:symbol val="none"/>
          </c:marker>
          <c:val>
            <c:numRef>
              <c:f>'10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'10　感染症統計'!$A$9</c:f>
              <c:strCache>
                <c:ptCount val="1"/>
                <c:pt idx="0">
                  <c:v>2021年</c:v>
                </c:pt>
              </c:strCache>
            </c:strRef>
          </c:tx>
          <c:spPr>
            <a:ln w="28575" cap="rnd">
              <a:solidFill>
                <a:schemeClr val="accent6"/>
              </a:solidFill>
              <a:round/>
            </a:ln>
            <a:effectLst/>
          </c:spPr>
          <c:marker>
            <c:symbol val="none"/>
          </c:marker>
          <c:val>
            <c:numRef>
              <c:f>'10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'10　感染症統計'!$A$10</c:f>
              <c:strCache>
                <c:ptCount val="1"/>
                <c:pt idx="0">
                  <c:v>2020年</c:v>
                </c:pt>
              </c:strCache>
            </c:strRef>
          </c:tx>
          <c:spPr>
            <a:ln w="12700" cap="rnd">
              <a:solidFill>
                <a:srgbClr val="FF0066"/>
              </a:solidFill>
              <a:round/>
            </a:ln>
            <a:effectLst/>
          </c:spPr>
          <c:marker>
            <c:symbol val="none"/>
          </c:marker>
          <c:val>
            <c:numRef>
              <c:f>'10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'10　感染症統計'!$A$11</c:f>
              <c:strCache>
                <c:ptCount val="1"/>
                <c:pt idx="0">
                  <c:v>2019年</c:v>
                </c:pt>
              </c:strCache>
            </c:strRef>
          </c:tx>
          <c:spPr>
            <a:ln w="19050" cap="rnd">
              <a:solidFill>
                <a:srgbClr val="0070C0"/>
              </a:solidFill>
              <a:round/>
            </a:ln>
            <a:effectLst/>
          </c:spPr>
          <c:marker>
            <c:symbol val="none"/>
          </c:marker>
          <c:val>
            <c:numRef>
              <c:f>'10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'10　感染症統計'!$A$12</c:f>
              <c:strCache>
                <c:ptCount val="1"/>
                <c:pt idx="0">
                  <c:v>2018年</c:v>
                </c:pt>
              </c:strCache>
            </c:strRef>
          </c:tx>
          <c:spPr>
            <a:ln w="12700" cap="rnd">
              <a:solidFill>
                <a:schemeClr val="accent4"/>
              </a:solidFill>
              <a:round/>
            </a:ln>
            <a:effectLst/>
          </c:spPr>
          <c:marker>
            <c:symbol val="none"/>
          </c:marker>
          <c:val>
            <c:numRef>
              <c:f>'10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'10　感染症統計'!$A$13</c:f>
              <c:strCache>
                <c:ptCount val="1"/>
                <c:pt idx="0">
                  <c:v>2017年</c:v>
                </c:pt>
              </c:strCache>
            </c:strRef>
          </c:tx>
          <c:spPr>
            <a:ln w="12700" cap="rnd">
              <a:solidFill>
                <a:schemeClr val="accent5"/>
              </a:solidFill>
              <a:round/>
            </a:ln>
            <a:effectLst/>
          </c:spPr>
          <c:marker>
            <c:symbol val="none"/>
          </c:marker>
          <c:val>
            <c:numRef>
              <c:f>'10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'10　感染症統計'!$A$14</c:f>
              <c:strCache>
                <c:ptCount val="1"/>
                <c:pt idx="0">
                  <c:v>2016年</c:v>
                </c:pt>
              </c:strCache>
            </c:strRef>
          </c:tx>
          <c:spPr>
            <a:ln w="12700" cap="rnd">
              <a:solidFill>
                <a:schemeClr val="tx2"/>
              </a:solidFill>
              <a:round/>
            </a:ln>
            <a:effectLst/>
          </c:spPr>
          <c:marker>
            <c:symbol val="none"/>
          </c:marker>
          <c:val>
            <c:numRef>
              <c:f>'10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'10　感染症統計'!$A$15</c:f>
              <c:strCache>
                <c:ptCount val="1"/>
                <c:pt idx="0">
                  <c:v>2015年</c:v>
                </c:pt>
              </c:strCache>
            </c:strRef>
          </c:tx>
          <c:spPr>
            <a:ln w="28575" cap="rnd">
              <a:solidFill>
                <a:schemeClr val="accent3">
                  <a:lumMod val="60000"/>
                </a:schemeClr>
              </a:solidFill>
              <a:round/>
            </a:ln>
            <a:effectLst/>
          </c:spPr>
          <c:marker>
            <c:symbol val="none"/>
          </c:marker>
          <c:val>
            <c:numRef>
              <c:f>'10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'10　感染症統計'!$P$7</c:f>
              <c:strCache>
                <c:ptCount val="1"/>
                <c:pt idx="0">
                  <c:v>2023年</c:v>
                </c:pt>
              </c:strCache>
            </c:strRef>
          </c:tx>
          <c:spPr>
            <a:ln w="63500" cap="rnd">
              <a:solidFill>
                <a:srgbClr val="FF0000"/>
              </a:solidFill>
              <a:round/>
            </a:ln>
            <a:effectLst/>
          </c:spPr>
          <c:marker>
            <c:symbol val="none"/>
          </c:marker>
          <c:val>
            <c:numRef>
              <c:f>'10　感染症統計'!$Q$7:$AB$7</c:f>
              <c:numCache>
                <c:formatCode>#,##0_ </c:formatCode>
                <c:ptCount val="12"/>
                <c:pt idx="0" formatCode="General">
                  <c:v>1</c:v>
                </c:pt>
                <c:pt idx="1">
                  <c:v>1</c:v>
                </c:pt>
                <c:pt idx="2">
                  <c:v>3</c:v>
                </c:pt>
              </c:numCache>
            </c:numRef>
          </c:val>
          <c:smooth val="0"/>
          <c:extLst>
            <c:ext xmlns:c16="http://schemas.microsoft.com/office/drawing/2014/chart" uri="{C3380CC4-5D6E-409C-BE32-E72D297353CC}">
              <c16:uniqueId val="{00000000-691A-4A61-BF12-3A5977548A2F}"/>
            </c:ext>
          </c:extLst>
        </c:ser>
        <c:ser>
          <c:idx val="7"/>
          <c:order val="1"/>
          <c:tx>
            <c:strRef>
              <c:f>'10　感染症統計'!$P$8</c:f>
              <c:strCache>
                <c:ptCount val="1"/>
                <c:pt idx="0">
                  <c:v>2022年</c:v>
                </c:pt>
              </c:strCache>
            </c:strRef>
          </c:tx>
          <c:spPr>
            <a:ln w="25400" cap="rnd">
              <a:solidFill>
                <a:schemeClr val="accent6">
                  <a:lumMod val="75000"/>
                </a:schemeClr>
              </a:solidFill>
              <a:round/>
            </a:ln>
            <a:effectLst/>
          </c:spPr>
          <c:marker>
            <c:symbol val="none"/>
          </c:marker>
          <c:val>
            <c:numRef>
              <c:f>'10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'10　感染症統計'!$P$9</c:f>
              <c:strCache>
                <c:ptCount val="1"/>
                <c:pt idx="0">
                  <c:v>2021年</c:v>
                </c:pt>
              </c:strCache>
            </c:strRef>
          </c:tx>
          <c:spPr>
            <a:ln w="28575" cap="rnd">
              <a:solidFill>
                <a:srgbClr val="FF0066"/>
              </a:solidFill>
              <a:round/>
            </a:ln>
            <a:effectLst/>
          </c:spPr>
          <c:marker>
            <c:symbol val="none"/>
          </c:marker>
          <c:val>
            <c:numRef>
              <c:f>'10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'10　感染症統計'!$P$10</c:f>
              <c:strCache>
                <c:ptCount val="1"/>
                <c:pt idx="0">
                  <c:v>2020年</c:v>
                </c:pt>
              </c:strCache>
            </c:strRef>
          </c:tx>
          <c:spPr>
            <a:ln w="28575" cap="rnd">
              <a:solidFill>
                <a:schemeClr val="accent2"/>
              </a:solidFill>
              <a:round/>
            </a:ln>
            <a:effectLst/>
          </c:spPr>
          <c:marker>
            <c:symbol val="none"/>
          </c:marker>
          <c:val>
            <c:numRef>
              <c:f>'10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'10　感染症統計'!$P$11</c:f>
              <c:strCache>
                <c:ptCount val="1"/>
                <c:pt idx="0">
                  <c:v>2019年</c:v>
                </c:pt>
              </c:strCache>
            </c:strRef>
          </c:tx>
          <c:spPr>
            <a:ln w="28575" cap="rnd">
              <a:solidFill>
                <a:schemeClr val="accent3">
                  <a:lumMod val="50000"/>
                </a:schemeClr>
              </a:solidFill>
              <a:round/>
            </a:ln>
            <a:effectLst/>
          </c:spPr>
          <c:marker>
            <c:symbol val="none"/>
          </c:marker>
          <c:val>
            <c:numRef>
              <c:f>'10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'10　感染症統計'!$P$12</c:f>
              <c:strCache>
                <c:ptCount val="1"/>
                <c:pt idx="0">
                  <c:v>2018年</c:v>
                </c:pt>
              </c:strCache>
            </c:strRef>
          </c:tx>
          <c:spPr>
            <a:ln w="28575" cap="rnd">
              <a:solidFill>
                <a:schemeClr val="accent4">
                  <a:lumMod val="75000"/>
                </a:schemeClr>
              </a:solidFill>
              <a:round/>
            </a:ln>
            <a:effectLst/>
          </c:spPr>
          <c:marker>
            <c:symbol val="none"/>
          </c:marker>
          <c:val>
            <c:numRef>
              <c:f>'10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'10　感染症統計'!$P$13</c:f>
              <c:strCache>
                <c:ptCount val="1"/>
                <c:pt idx="0">
                  <c:v>2017年</c:v>
                </c:pt>
              </c:strCache>
            </c:strRef>
          </c:tx>
          <c:spPr>
            <a:ln w="28575" cap="rnd">
              <a:solidFill>
                <a:schemeClr val="accent5"/>
              </a:solidFill>
              <a:round/>
            </a:ln>
            <a:effectLst/>
          </c:spPr>
          <c:marker>
            <c:symbol val="none"/>
          </c:marker>
          <c:val>
            <c:numRef>
              <c:f>'10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'10　感染症統計'!$P$14</c:f>
              <c:strCache>
                <c:ptCount val="1"/>
                <c:pt idx="0">
                  <c:v>2016年</c:v>
                </c:pt>
              </c:strCache>
            </c:strRef>
          </c:tx>
          <c:spPr>
            <a:ln w="28575" cap="rnd">
              <a:solidFill>
                <a:srgbClr val="3399FF"/>
              </a:solidFill>
              <a:round/>
            </a:ln>
            <a:effectLst/>
          </c:spPr>
          <c:marker>
            <c:symbol val="none"/>
          </c:marker>
          <c:val>
            <c:numRef>
              <c:f>'10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sv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14.svg"/><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586740</xdr:colOff>
      <xdr:row>38</xdr:row>
      <xdr:rowOff>144780</xdr:rowOff>
    </xdr:to>
    <xdr:pic>
      <xdr:nvPicPr>
        <xdr:cNvPr id="2" name="図 1">
          <a:extLst>
            <a:ext uri="{FF2B5EF4-FFF2-40B4-BE49-F238E27FC236}">
              <a16:creationId xmlns:a16="http://schemas.microsoft.com/office/drawing/2014/main" id="{69D1FA4A-85DF-5D72-D3A8-8285D5F4EDCB}"/>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9784080" cy="6797040"/>
        </a:xfrm>
        <a:prstGeom prst="rect">
          <a:avLst/>
        </a:prstGeom>
      </xdr:spPr>
    </xdr:pic>
    <xdr:clientData/>
  </xdr:twoCellAnchor>
  <xdr:twoCellAnchor>
    <xdr:from>
      <xdr:col>4</xdr:col>
      <xdr:colOff>487680</xdr:colOff>
      <xdr:row>20</xdr:row>
      <xdr:rowOff>0</xdr:rowOff>
    </xdr:from>
    <xdr:to>
      <xdr:col>8</xdr:col>
      <xdr:colOff>106680</xdr:colOff>
      <xdr:row>27</xdr:row>
      <xdr:rowOff>60960</xdr:rowOff>
    </xdr:to>
    <xdr:sp macro="" textlink="">
      <xdr:nvSpPr>
        <xdr:cNvPr id="4" name="四角形: 角を丸くする 3">
          <a:extLst>
            <a:ext uri="{FF2B5EF4-FFF2-40B4-BE49-F238E27FC236}">
              <a16:creationId xmlns:a16="http://schemas.microsoft.com/office/drawing/2014/main" id="{329D0DF7-65EC-F163-28B9-C0089CBB6AB0}"/>
            </a:ext>
          </a:extLst>
        </xdr:cNvPr>
        <xdr:cNvSpPr/>
      </xdr:nvSpPr>
      <xdr:spPr>
        <a:xfrm>
          <a:off x="2926080" y="3596640"/>
          <a:ext cx="2057400" cy="1234440"/>
        </a:xfrm>
        <a:prstGeom prst="round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289560</xdr:colOff>
      <xdr:row>26</xdr:row>
      <xdr:rowOff>76200</xdr:rowOff>
    </xdr:from>
    <xdr:to>
      <xdr:col>8</xdr:col>
      <xdr:colOff>137160</xdr:colOff>
      <xdr:row>31</xdr:row>
      <xdr:rowOff>152400</xdr:rowOff>
    </xdr:to>
    <xdr:sp macro="" textlink="">
      <xdr:nvSpPr>
        <xdr:cNvPr id="5" name="吹き出し: 折線 4">
          <a:extLst>
            <a:ext uri="{FF2B5EF4-FFF2-40B4-BE49-F238E27FC236}">
              <a16:creationId xmlns:a16="http://schemas.microsoft.com/office/drawing/2014/main" id="{25790FAE-EB50-9ABC-BF2C-14AFD6334DC4}"/>
            </a:ext>
          </a:extLst>
        </xdr:cNvPr>
        <xdr:cNvSpPr/>
      </xdr:nvSpPr>
      <xdr:spPr>
        <a:xfrm>
          <a:off x="3947160" y="4678680"/>
          <a:ext cx="1066800" cy="952500"/>
        </a:xfrm>
        <a:prstGeom prst="borderCallout2">
          <a:avLst>
            <a:gd name="adj1" fmla="val 18750"/>
            <a:gd name="adj2" fmla="val -8333"/>
            <a:gd name="adj3" fmla="val 18750"/>
            <a:gd name="adj4" fmla="val -16667"/>
            <a:gd name="adj5" fmla="val -68045"/>
            <a:gd name="adj6" fmla="val 34048"/>
          </a:avLst>
        </a:prstGeom>
        <a:solidFill>
          <a:schemeClr val="bg2"/>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游ゴシック" panose="020B0400000000000000" pitchFamily="50" charset="-128"/>
              <a:ea typeface="游ゴシック" panose="020B0400000000000000" pitchFamily="50" charset="-128"/>
            </a:rPr>
            <a:t>実証テスト先募集中</a:t>
          </a:r>
          <a:endParaRPr kumimoji="1" lang="en-US" altLang="ja-JP" sz="1200" b="1">
            <a:latin typeface="游ゴシック" panose="020B0400000000000000" pitchFamily="50" charset="-128"/>
            <a:ea typeface="游ゴシック" panose="020B0400000000000000" pitchFamily="50" charset="-128"/>
          </a:endParaRPr>
        </a:p>
        <a:p>
          <a:pPr algn="ctr"/>
          <a:r>
            <a:rPr kumimoji="1" lang="en-US" altLang="ja-JP" sz="1200" b="1">
              <a:latin typeface="游ゴシック" panose="020B0400000000000000" pitchFamily="50" charset="-128"/>
              <a:ea typeface="游ゴシック" panose="020B0400000000000000" pitchFamily="50" charset="-128"/>
            </a:rPr>
            <a:t>FoodSafety</a:t>
          </a:r>
          <a:endParaRPr kumimoji="1" lang="ja-JP" altLang="en-US" sz="1200" b="1">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144780</xdr:colOff>
      <xdr:row>18</xdr:row>
      <xdr:rowOff>0</xdr:rowOff>
    </xdr:to>
    <xdr:pic>
      <xdr:nvPicPr>
        <xdr:cNvPr id="28" name="図 27" descr="感染性胃腸炎患者報告数　直近5シーズン">
          <a:extLst>
            <a:ext uri="{FF2B5EF4-FFF2-40B4-BE49-F238E27FC236}">
              <a16:creationId xmlns:a16="http://schemas.microsoft.com/office/drawing/2014/main" id="{52D19A5B-58AB-0B8A-91E1-62BD6790C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3806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5.88</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16021"/>
            <a:gd name="adj6" fmla="val -22455"/>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1082764</xdr:colOff>
      <xdr:row>14</xdr:row>
      <xdr:rowOff>23987</xdr:rowOff>
    </xdr:from>
    <xdr:to>
      <xdr:col>10</xdr:col>
      <xdr:colOff>300682</xdr:colOff>
      <xdr:row>15</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337004" y="274432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160020</xdr:colOff>
      <xdr:row>16</xdr:row>
      <xdr:rowOff>30480</xdr:rowOff>
    </xdr:to>
    <xdr:pic>
      <xdr:nvPicPr>
        <xdr:cNvPr id="32" name="図 31">
          <a:extLst>
            <a:ext uri="{FF2B5EF4-FFF2-40B4-BE49-F238E27FC236}">
              <a16:creationId xmlns:a16="http://schemas.microsoft.com/office/drawing/2014/main" id="{787E3730-7604-4AA3-9874-A3068208598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3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7</xdr:row>
      <xdr:rowOff>38100</xdr:rowOff>
    </xdr:from>
    <xdr:to>
      <xdr:col>6</xdr:col>
      <xdr:colOff>495300</xdr:colOff>
      <xdr:row>10</xdr:row>
      <xdr:rowOff>114300</xdr:rowOff>
    </xdr:to>
    <xdr:sp macro="" textlink="">
      <xdr:nvSpPr>
        <xdr:cNvPr id="2" name="右矢印 1">
          <a:extLst>
            <a:ext uri="{FF2B5EF4-FFF2-40B4-BE49-F238E27FC236}">
              <a16:creationId xmlns:a16="http://schemas.microsoft.com/office/drawing/2014/main" id="{DE41C3DC-E8F3-48D3-A748-FD0ACF2C9B1D}"/>
            </a:ext>
          </a:extLst>
        </xdr:cNvPr>
        <xdr:cNvSpPr/>
      </xdr:nvSpPr>
      <xdr:spPr>
        <a:xfrm>
          <a:off x="3070860" y="222504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5</xdr:row>
      <xdr:rowOff>28575</xdr:rowOff>
    </xdr:from>
    <xdr:to>
      <xdr:col>4</xdr:col>
      <xdr:colOff>657225</xdr:colOff>
      <xdr:row>14</xdr:row>
      <xdr:rowOff>38100</xdr:rowOff>
    </xdr:to>
    <xdr:sp macro="" textlink="">
      <xdr:nvSpPr>
        <xdr:cNvPr id="3" name="正方形/長方形 2">
          <a:extLst>
            <a:ext uri="{FF2B5EF4-FFF2-40B4-BE49-F238E27FC236}">
              <a16:creationId xmlns:a16="http://schemas.microsoft.com/office/drawing/2014/main" id="{EA0E7775-A026-4549-B769-C3FF77751089}"/>
            </a:ext>
          </a:extLst>
        </xdr:cNvPr>
        <xdr:cNvSpPr>
          <a:spLocks noChangeArrowheads="1"/>
        </xdr:cNvSpPr>
      </xdr:nvSpPr>
      <xdr:spPr bwMode="auto">
        <a:xfrm>
          <a:off x="344805" y="1666875"/>
          <a:ext cx="2461260" cy="2478405"/>
        </a:xfrm>
        <a:prstGeom prst="rect">
          <a:avLst/>
        </a:prstGeom>
        <a:noFill/>
        <a:ln w="63500" algn="ctr">
          <a:solidFill>
            <a:srgbClr val="0000FF"/>
          </a:solidFill>
          <a:round/>
          <a:headEnd/>
          <a:tailEnd/>
        </a:ln>
      </xdr:spPr>
    </xdr:sp>
    <xdr:clientData/>
  </xdr:twoCellAnchor>
  <xdr:twoCellAnchor>
    <xdr:from>
      <xdr:col>0</xdr:col>
      <xdr:colOff>38100</xdr:colOff>
      <xdr:row>4</xdr:row>
      <xdr:rowOff>76200</xdr:rowOff>
    </xdr:from>
    <xdr:to>
      <xdr:col>11</xdr:col>
      <xdr:colOff>1066800</xdr:colOff>
      <xdr:row>4</xdr:row>
      <xdr:rowOff>344906</xdr:rowOff>
    </xdr:to>
    <xdr:sp macro="" textlink="">
      <xdr:nvSpPr>
        <xdr:cNvPr id="4" name="Text Box 1126">
          <a:extLst>
            <a:ext uri="{FF2B5EF4-FFF2-40B4-BE49-F238E27FC236}">
              <a16:creationId xmlns:a16="http://schemas.microsoft.com/office/drawing/2014/main" id="{A4A23CC5-39C9-4967-988F-B68B3A461703}"/>
            </a:ext>
          </a:extLst>
        </xdr:cNvPr>
        <xdr:cNvSpPr txBox="1">
          <a:spLocks noChangeArrowheads="1"/>
        </xdr:cNvSpPr>
      </xdr:nvSpPr>
      <xdr:spPr bwMode="auto">
        <a:xfrm>
          <a:off x="38100" y="1359568"/>
          <a:ext cx="7277100" cy="268706"/>
        </a:xfrm>
        <a:prstGeom prst="rect">
          <a:avLst/>
        </a:prstGeom>
        <a:noFill/>
        <a:ln>
          <a:noFill/>
        </a:ln>
        <a:effectLst/>
      </xdr:spPr>
      <xdr:txBody>
        <a:bodyPr vertOverflow="clip" wrap="square" lIns="36576" tIns="22860" rIns="36576" bIns="0" anchor="t" upright="1"/>
        <a:lstStyle/>
        <a:p>
          <a:pPr algn="ctr" rtl="0">
            <a:defRPr sz="1000"/>
          </a:pPr>
          <a:r>
            <a:rPr lang="ja-JP" altLang="en-US" sz="1400" b="1" i="0" u="none" strike="noStrike" baseline="0">
              <a:solidFill>
                <a:srgbClr val="FFFF00"/>
              </a:solidFill>
              <a:latin typeface="ＭＳ Ｐゴシック"/>
              <a:ea typeface="ＭＳ Ｐゴシック"/>
            </a:rPr>
            <a:t>指輪や時計には細菌がたくさん付着しています。調理時、食品製造時には必ず外します。</a:t>
          </a:r>
        </a:p>
        <a:p>
          <a:pPr algn="ctr" rtl="0">
            <a:defRPr sz="1000"/>
          </a:pPr>
          <a:endParaRPr lang="ja-JP" altLang="en-US" sz="1300" b="1" i="0" u="none" strike="noStrike" baseline="0">
            <a:solidFill>
              <a:srgbClr val="FFFF00"/>
            </a:solidFill>
            <a:latin typeface="ＭＳ Ｐゴシック"/>
            <a:ea typeface="ＭＳ Ｐゴシック"/>
          </a:endParaRPr>
        </a:p>
        <a:p>
          <a:pPr algn="ctr" rtl="0">
            <a:defRPr sz="1000"/>
          </a:pPr>
          <a:r>
            <a:rPr lang="ja-JP" altLang="en-US" sz="1300" b="1" i="0" u="none" strike="noStrike" baseline="0">
              <a:solidFill>
                <a:srgbClr val="0000FF"/>
              </a:solidFill>
              <a:latin typeface="ＭＳ Ｐゴシック"/>
              <a:ea typeface="ＭＳ Ｐゴシック"/>
            </a:rPr>
            <a:t>。</a:t>
          </a:r>
        </a:p>
      </xdr:txBody>
    </xdr:sp>
    <xdr:clientData/>
  </xdr:twoCellAnchor>
  <xdr:twoCellAnchor>
    <xdr:from>
      <xdr:col>1</xdr:col>
      <xdr:colOff>38100</xdr:colOff>
      <xdr:row>5</xdr:row>
      <xdr:rowOff>85725</xdr:rowOff>
    </xdr:from>
    <xdr:to>
      <xdr:col>5</xdr:col>
      <xdr:colOff>1905</xdr:colOff>
      <xdr:row>14</xdr:row>
      <xdr:rowOff>28575</xdr:rowOff>
    </xdr:to>
    <xdr:grpSp>
      <xdr:nvGrpSpPr>
        <xdr:cNvPr id="5" name="グループ化 3">
          <a:extLst>
            <a:ext uri="{FF2B5EF4-FFF2-40B4-BE49-F238E27FC236}">
              <a16:creationId xmlns:a16="http://schemas.microsoft.com/office/drawing/2014/main" id="{3052BBD2-7CB0-420B-A11B-8BEC6D7EA2B5}"/>
            </a:ext>
          </a:extLst>
        </xdr:cNvPr>
        <xdr:cNvGrpSpPr>
          <a:grpSpLocks/>
        </xdr:cNvGrpSpPr>
      </xdr:nvGrpSpPr>
      <xdr:grpSpPr bwMode="auto">
        <a:xfrm>
          <a:off x="374984" y="1730041"/>
          <a:ext cx="2434289" cy="2397292"/>
          <a:chOff x="419100" y="1733550"/>
          <a:chExt cx="2640819" cy="2428875"/>
        </a:xfrm>
      </xdr:grpSpPr>
      <xdr:grpSp>
        <xdr:nvGrpSpPr>
          <xdr:cNvPr id="6" name="Group 1122">
            <a:extLst>
              <a:ext uri="{FF2B5EF4-FFF2-40B4-BE49-F238E27FC236}">
                <a16:creationId xmlns:a16="http://schemas.microsoft.com/office/drawing/2014/main" id="{3ACF0C54-BA4F-B208-B803-F44F72ABA8AF}"/>
              </a:ext>
            </a:extLst>
          </xdr:cNvPr>
          <xdr:cNvGrpSpPr>
            <a:grpSpLocks/>
          </xdr:cNvGrpSpPr>
        </xdr:nvGrpSpPr>
        <xdr:grpSpPr bwMode="auto">
          <a:xfrm>
            <a:off x="419100" y="1733550"/>
            <a:ext cx="2638425" cy="2409825"/>
            <a:chOff x="650" y="185"/>
            <a:chExt cx="254" cy="199"/>
          </a:xfrm>
        </xdr:grpSpPr>
        <xdr:pic>
          <xdr:nvPicPr>
            <xdr:cNvPr id="9" name="Picture 1123" descr="hand_01">
              <a:extLst>
                <a:ext uri="{FF2B5EF4-FFF2-40B4-BE49-F238E27FC236}">
                  <a16:creationId xmlns:a16="http://schemas.microsoft.com/office/drawing/2014/main" id="{C472953F-2DBB-D578-8179-7F77F88674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0" y="185"/>
              <a:ext cx="254" cy="199"/>
            </a:xfrm>
            <a:prstGeom prst="rect">
              <a:avLst/>
            </a:prstGeom>
            <a:noFill/>
            <a:ln w="9525">
              <a:noFill/>
              <a:miter lim="800000"/>
              <a:headEnd/>
              <a:tailEnd/>
            </a:ln>
          </xdr:spPr>
        </xdr:pic>
        <xdr:sp macro="" textlink="">
          <xdr:nvSpPr>
            <xdr:cNvPr id="10" name="Oval 1124">
              <a:extLst>
                <a:ext uri="{FF2B5EF4-FFF2-40B4-BE49-F238E27FC236}">
                  <a16:creationId xmlns:a16="http://schemas.microsoft.com/office/drawing/2014/main" id="{C0A2369F-55C7-0111-34A0-81145A4AD875}"/>
                </a:ext>
              </a:extLst>
            </xdr:cNvPr>
            <xdr:cNvSpPr>
              <a:spLocks noChangeArrowheads="1"/>
            </xdr:cNvSpPr>
          </xdr:nvSpPr>
          <xdr:spPr bwMode="auto">
            <a:xfrm>
              <a:off x="697" y="247"/>
              <a:ext cx="46" cy="16"/>
            </a:xfrm>
            <a:prstGeom prst="ellipse">
              <a:avLst/>
            </a:prstGeom>
            <a:noFill/>
            <a:ln w="38100">
              <a:solidFill>
                <a:srgbClr val="FF0000"/>
              </a:solidFill>
              <a:round/>
              <a:headEnd/>
              <a:tailEnd/>
            </a:ln>
          </xdr:spPr>
        </xdr:sp>
        <xdr:sp macro="" textlink="">
          <xdr:nvSpPr>
            <xdr:cNvPr id="11" name="Oval 1125">
              <a:extLst>
                <a:ext uri="{FF2B5EF4-FFF2-40B4-BE49-F238E27FC236}">
                  <a16:creationId xmlns:a16="http://schemas.microsoft.com/office/drawing/2014/main" id="{C9D26818-81E5-DD8B-C055-149DC717634B}"/>
                </a:ext>
              </a:extLst>
            </xdr:cNvPr>
            <xdr:cNvSpPr>
              <a:spLocks noChangeArrowheads="1"/>
            </xdr:cNvSpPr>
          </xdr:nvSpPr>
          <xdr:spPr bwMode="auto">
            <a:xfrm>
              <a:off x="669" y="325"/>
              <a:ext cx="75" cy="30"/>
            </a:xfrm>
            <a:prstGeom prst="ellipse">
              <a:avLst/>
            </a:prstGeom>
            <a:noFill/>
            <a:ln w="38100">
              <a:solidFill>
                <a:srgbClr val="FF0000"/>
              </a:solidFill>
              <a:round/>
              <a:headEnd/>
              <a:tailEnd/>
            </a:ln>
          </xdr:spPr>
        </xdr:sp>
      </xdr:grpSp>
      <xdr:pic>
        <xdr:nvPicPr>
          <xdr:cNvPr id="7" name="図 1">
            <a:extLst>
              <a:ext uri="{FF2B5EF4-FFF2-40B4-BE49-F238E27FC236}">
                <a16:creationId xmlns:a16="http://schemas.microsoft.com/office/drawing/2014/main" id="{99EE7D4F-155F-E202-B39A-AF8B416F38E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rot="5400000">
            <a:off x="1519483" y="1957440"/>
            <a:ext cx="1761634" cy="1314450"/>
          </a:xfrm>
          <a:prstGeom prst="rect">
            <a:avLst/>
          </a:prstGeom>
          <a:noFill/>
          <a:ln w="9525">
            <a:noFill/>
            <a:miter lim="800000"/>
            <a:headEnd/>
            <a:tailEnd/>
          </a:ln>
        </xdr:spPr>
      </xdr:pic>
      <xdr:pic>
        <xdr:nvPicPr>
          <xdr:cNvPr id="8" name="図 2">
            <a:extLst>
              <a:ext uri="{FF2B5EF4-FFF2-40B4-BE49-F238E27FC236}">
                <a16:creationId xmlns:a16="http://schemas.microsoft.com/office/drawing/2014/main" id="{685C29AD-0417-C40E-FCCD-181B727A479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433072" y="3248025"/>
            <a:ext cx="1626847" cy="914400"/>
          </a:xfrm>
          <a:prstGeom prst="rect">
            <a:avLst/>
          </a:prstGeom>
          <a:noFill/>
          <a:ln w="9525">
            <a:noFill/>
            <a:miter lim="800000"/>
            <a:headEnd/>
            <a:tailEnd/>
          </a:ln>
        </xdr:spPr>
      </xdr:pic>
    </xdr:grpSp>
    <xdr:clientData/>
  </xdr:twoCellAnchor>
  <xdr:twoCellAnchor editAs="oneCell">
    <xdr:from>
      <xdr:col>5</xdr:col>
      <xdr:colOff>85725</xdr:colOff>
      <xdr:row>10</xdr:row>
      <xdr:rowOff>171450</xdr:rowOff>
    </xdr:from>
    <xdr:to>
      <xdr:col>6</xdr:col>
      <xdr:colOff>609600</xdr:colOff>
      <xdr:row>14</xdr:row>
      <xdr:rowOff>28575</xdr:rowOff>
    </xdr:to>
    <xdr:pic>
      <xdr:nvPicPr>
        <xdr:cNvPr id="12" name="図 11">
          <a:extLst>
            <a:ext uri="{FF2B5EF4-FFF2-40B4-BE49-F238E27FC236}">
              <a16:creationId xmlns:a16="http://schemas.microsoft.com/office/drawing/2014/main" id="{A373F700-B915-425C-879F-3D26B2DD704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l="12556" t="8289" r="19968" b="44383"/>
        <a:stretch>
          <a:fillRect/>
        </a:stretch>
      </xdr:blipFill>
      <xdr:spPr bwMode="auto">
        <a:xfrm>
          <a:off x="2889885" y="3181350"/>
          <a:ext cx="1141095" cy="9544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20320</xdr:colOff>
      <xdr:row>33</xdr:row>
      <xdr:rowOff>203200</xdr:rowOff>
    </xdr:from>
    <xdr:to>
      <xdr:col>10</xdr:col>
      <xdr:colOff>487680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4080" y="15179040"/>
          <a:ext cx="11155680" cy="2170364"/>
        </a:xfrm>
        <a:prstGeom prst="rect">
          <a:avLst/>
        </a:prstGeom>
      </xdr:spPr>
    </xdr:pic>
    <xdr:clientData/>
  </xdr:twoCellAnchor>
  <xdr:twoCellAnchor>
    <xdr:from>
      <xdr:col>11</xdr:col>
      <xdr:colOff>822960</xdr:colOff>
      <xdr:row>7</xdr:row>
      <xdr:rowOff>78742</xdr:rowOff>
    </xdr:from>
    <xdr:to>
      <xdr:col>13</xdr:col>
      <xdr:colOff>2011680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36880" y="8989062"/>
          <a:ext cx="3190240" cy="1059178"/>
        </a:xfrm>
        <a:prstGeom prst="wedgeRectCallout">
          <a:avLst>
            <a:gd name="adj1" fmla="val -47946"/>
            <a:gd name="adj2" fmla="val 70075"/>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0">
              <a:solidFill>
                <a:srgbClr val="FFFF00"/>
              </a:solidFill>
            </a:rPr>
            <a:t>BBX</a:t>
          </a:r>
          <a:r>
            <a:rPr kumimoji="1" lang="en-US" altLang="ja-JP" sz="1400" b="1">
              <a:solidFill>
                <a:srgbClr val="FFFF00"/>
              </a:solidFill>
            </a:rPr>
            <a:t>1</a:t>
          </a:r>
          <a:r>
            <a:rPr kumimoji="1" lang="ja-JP" altLang="en-US" sz="1400" b="1">
              <a:solidFill>
                <a:srgbClr val="FFFF00"/>
              </a:solidFill>
            </a:rPr>
            <a:t>・</a:t>
          </a:r>
          <a:r>
            <a:rPr kumimoji="1" lang="en-US" altLang="ja-JP" sz="1400" b="1">
              <a:solidFill>
                <a:srgbClr val="FFFF00"/>
              </a:solidFill>
            </a:rPr>
            <a:t>5</a:t>
          </a:r>
        </a:p>
        <a:p>
          <a:pPr algn="l"/>
          <a:endParaRPr kumimoji="1" lang="en-US" altLang="ja-JP" sz="1400" b="1">
            <a:solidFill>
              <a:srgbClr val="FFFF00"/>
            </a:solidFill>
          </a:endParaRP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9</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6</xdr:col>
      <xdr:colOff>335280</xdr:colOff>
      <xdr:row>2</xdr:row>
      <xdr:rowOff>264160</xdr:rowOff>
    </xdr:from>
    <xdr:to>
      <xdr:col>13</xdr:col>
      <xdr:colOff>1757680</xdr:colOff>
      <xdr:row>2</xdr:row>
      <xdr:rowOff>3332480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7244080" y="1056640"/>
          <a:ext cx="882904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37</xdr:row>
      <xdr:rowOff>243840</xdr:rowOff>
    </xdr:from>
    <xdr:to>
      <xdr:col>9</xdr:col>
      <xdr:colOff>477520</xdr:colOff>
      <xdr:row>39</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10</xdr:col>
      <xdr:colOff>0</xdr:colOff>
      <xdr:row>38</xdr:row>
      <xdr:rowOff>152400</xdr:rowOff>
    </xdr:from>
    <xdr:to>
      <xdr:col>10</xdr:col>
      <xdr:colOff>406400</xdr:colOff>
      <xdr:row>39</xdr:row>
      <xdr:rowOff>71120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a:off x="11562080" y="16499840"/>
          <a:ext cx="406400" cy="1930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132080</xdr:colOff>
      <xdr:row>19</xdr:row>
      <xdr:rowOff>121920</xdr:rowOff>
    </xdr:from>
    <xdr:to>
      <xdr:col>12</xdr:col>
      <xdr:colOff>477520</xdr:colOff>
      <xdr:row>27</xdr:row>
      <xdr:rowOff>121920</xdr:rowOff>
    </xdr:to>
    <xdr:sp macro="" textlink="">
      <xdr:nvSpPr>
        <xdr:cNvPr id="4" name="右中かっこ 3">
          <a:extLst>
            <a:ext uri="{FF2B5EF4-FFF2-40B4-BE49-F238E27FC236}">
              <a16:creationId xmlns:a16="http://schemas.microsoft.com/office/drawing/2014/main" id="{054FB224-B5BB-D6CC-744A-DEAFBE34BEFD}"/>
            </a:ext>
          </a:extLst>
        </xdr:cNvPr>
        <xdr:cNvSpPr/>
      </xdr:nvSpPr>
      <xdr:spPr>
        <a:xfrm>
          <a:off x="13340080" y="11734800"/>
          <a:ext cx="345440" cy="1706880"/>
        </a:xfrm>
        <a:prstGeom prst="rightBrace">
          <a:avLst>
            <a:gd name="adj1" fmla="val 0"/>
            <a:gd name="adj2" fmla="val 50000"/>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12</xdr:col>
      <xdr:colOff>121920</xdr:colOff>
      <xdr:row>16</xdr:row>
      <xdr:rowOff>71120</xdr:rowOff>
    </xdr:from>
    <xdr:to>
      <xdr:col>12</xdr:col>
      <xdr:colOff>467360</xdr:colOff>
      <xdr:row>17</xdr:row>
      <xdr:rowOff>203200</xdr:rowOff>
    </xdr:to>
    <xdr:sp macro="" textlink="">
      <xdr:nvSpPr>
        <xdr:cNvPr id="7" name="右中かっこ 6">
          <a:extLst>
            <a:ext uri="{FF2B5EF4-FFF2-40B4-BE49-F238E27FC236}">
              <a16:creationId xmlns:a16="http://schemas.microsoft.com/office/drawing/2014/main" id="{FD6F7C30-1F9D-4964-AE61-8314A71FE80A}"/>
            </a:ext>
          </a:extLst>
        </xdr:cNvPr>
        <xdr:cNvSpPr/>
      </xdr:nvSpPr>
      <xdr:spPr>
        <a:xfrm>
          <a:off x="13329920" y="11043920"/>
          <a:ext cx="345440" cy="345440"/>
        </a:xfrm>
        <a:prstGeom prst="rightBrace">
          <a:avLst>
            <a:gd name="adj1" fmla="val 0"/>
            <a:gd name="adj2" fmla="val 50000"/>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1066800</xdr:colOff>
      <xdr:row>15</xdr:row>
      <xdr:rowOff>121920</xdr:rowOff>
    </xdr:from>
    <xdr:to>
      <xdr:col>7</xdr:col>
      <xdr:colOff>1361440</xdr:colOff>
      <xdr:row>19</xdr:row>
      <xdr:rowOff>203200</xdr:rowOff>
    </xdr:to>
    <xdr:sp macro="" textlink="">
      <xdr:nvSpPr>
        <xdr:cNvPr id="13" name="テキスト ボックス 12">
          <a:extLst>
            <a:ext uri="{FF2B5EF4-FFF2-40B4-BE49-F238E27FC236}">
              <a16:creationId xmlns:a16="http://schemas.microsoft.com/office/drawing/2014/main" id="{78C95762-4094-9CD1-8C6D-E638CF732E88}"/>
            </a:ext>
          </a:extLst>
        </xdr:cNvPr>
        <xdr:cNvSpPr txBox="1"/>
      </xdr:nvSpPr>
      <xdr:spPr>
        <a:xfrm>
          <a:off x="4287520" y="10881360"/>
          <a:ext cx="4998720" cy="934720"/>
        </a:xfrm>
        <a:prstGeom prst="rect">
          <a:avLst/>
        </a:prstGeom>
        <a:solidFill>
          <a:srgbClr val="33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ジョンズホプキンス大学のダッシュボードが　</a:t>
          </a:r>
          <a:r>
            <a:rPr kumimoji="1" lang="en-US" altLang="ja-JP" sz="2000">
              <a:solidFill>
                <a:srgbClr val="FF0000"/>
              </a:solidFill>
            </a:rPr>
            <a:t>3</a:t>
          </a:r>
          <a:r>
            <a:rPr kumimoji="1" lang="ja-JP" altLang="en-US" sz="2000">
              <a:solidFill>
                <a:srgbClr val="FF0000"/>
              </a:solidFill>
            </a:rPr>
            <a:t>月</a:t>
          </a:r>
          <a:r>
            <a:rPr kumimoji="1" lang="en-US" altLang="ja-JP" sz="2000">
              <a:solidFill>
                <a:srgbClr val="FF0000"/>
              </a:solidFill>
            </a:rPr>
            <a:t>10</a:t>
          </a:r>
          <a:r>
            <a:rPr kumimoji="1" lang="ja-JP" altLang="en-US" sz="2000">
              <a:solidFill>
                <a:srgbClr val="FF0000"/>
              </a:solidFill>
            </a:rPr>
            <a:t>日で更新がストップしています。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17</xdr:col>
      <xdr:colOff>342900</xdr:colOff>
      <xdr:row>23</xdr:row>
      <xdr:rowOff>24319</xdr:rowOff>
    </xdr:from>
    <xdr:to>
      <xdr:col>18</xdr:col>
      <xdr:colOff>18887</xdr:colOff>
      <xdr:row>45</xdr:row>
      <xdr:rowOff>53340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313420" y="3925759"/>
          <a:ext cx="140807" cy="369424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152400</xdr:colOff>
      <xdr:row>23</xdr:row>
      <xdr:rowOff>20267</xdr:rowOff>
    </xdr:from>
    <xdr:to>
      <xdr:col>4</xdr:col>
      <xdr:colOff>6079</xdr:colOff>
      <xdr:row>46</xdr:row>
      <xdr:rowOff>53340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584960" y="3921707"/>
          <a:ext cx="318499" cy="38659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miyazakihonto.com/2023/03/12/miyazkaidaigakucallengeproglum/" TargetMode="External"/><Relationship Id="rId2" Type="http://schemas.openxmlformats.org/officeDocument/2006/relationships/hyperlink" Target="https://fily.jp/articles/3672" TargetMode="External"/><Relationship Id="rId1" Type="http://schemas.openxmlformats.org/officeDocument/2006/relationships/hyperlink" Target="https://topics.smt.docomo.ne.jp/article/recordchina/business/recordchina-RC_910801"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ikkei.com/article/DGXZQODL250V00V21C20A1000000/" TargetMode="External"/><Relationship Id="rId1" Type="http://schemas.openxmlformats.org/officeDocument/2006/relationships/hyperlink" Target="https://gisanddata.maps.arcgis.com/apps/opsdashboard/index.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news.biglobe.ne.jp/domestic/0314/joj_230314_3851569208.html" TargetMode="External"/><Relationship Id="rId3" Type="http://schemas.openxmlformats.org/officeDocument/2006/relationships/hyperlink" Target="https://www3.nhk.or.jp/lnews/fukushima/20230316/6050022099.html" TargetMode="External"/><Relationship Id="rId7" Type="http://schemas.openxmlformats.org/officeDocument/2006/relationships/hyperlink" Target="https://news.yahoo.co.jp/articles/54179ccc242e557d74980a4f8655caa9d254ce9b" TargetMode="External"/><Relationship Id="rId2" Type="http://schemas.openxmlformats.org/officeDocument/2006/relationships/hyperlink" Target="https://nordot.app/1009049642973315072?c=113147194022725109" TargetMode="External"/><Relationship Id="rId1" Type="http://schemas.openxmlformats.org/officeDocument/2006/relationships/hyperlink" Target="https://www3.nhk.or.jp/lnews/fukushima/20230316/6050022099.html" TargetMode="External"/><Relationship Id="rId6" Type="http://schemas.openxmlformats.org/officeDocument/2006/relationships/hyperlink" Target="https://www.kappou-itoya.jp/wp-content/uploads/2023/03/itoya20230317.pdf" TargetMode="External"/><Relationship Id="rId11" Type="http://schemas.openxmlformats.org/officeDocument/2006/relationships/printerSettings" Target="../printerSettings/printerSettings6.bin"/><Relationship Id="rId5" Type="http://schemas.openxmlformats.org/officeDocument/2006/relationships/hyperlink" Target="https://ryukyushimpo.jp/mainichi/entry-1679601.html" TargetMode="External"/><Relationship Id="rId10" Type="http://schemas.openxmlformats.org/officeDocument/2006/relationships/hyperlink" Target="https://note.com/atatake/n/n671aec590597" TargetMode="External"/><Relationship Id="rId4" Type="http://schemas.openxmlformats.org/officeDocument/2006/relationships/hyperlink" Target="https://newsdig.tbs.co.jp/articles/-/384424?display=1" TargetMode="External"/><Relationship Id="rId9" Type="http://schemas.openxmlformats.org/officeDocument/2006/relationships/hyperlink" Target="https://www.metro.tokyo.lg.jp/tosei/hodohappyo/press/2023/03/14/02.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3.nhk.or.jp/news/html/20230315/k10014009451000.html" TargetMode="External"/><Relationship Id="rId3" Type="http://schemas.openxmlformats.org/officeDocument/2006/relationships/hyperlink" Target="https://news.yahoo.co.jp/articles/ab928df9a4b37d2b1bfacd1bc2dd4a93fb452e15" TargetMode="External"/><Relationship Id="rId7" Type="http://schemas.openxmlformats.org/officeDocument/2006/relationships/hyperlink" Target="https://news.yahoo.co.jp/articles/2ed5e0fe3bd0db4bb0e5d19eaf40b4d1c255c539" TargetMode="External"/><Relationship Id="rId2" Type="http://schemas.openxmlformats.org/officeDocument/2006/relationships/hyperlink" Target="https://japan.ajunews.com/view/20230313110232264" TargetMode="External"/><Relationship Id="rId1" Type="http://schemas.openxmlformats.org/officeDocument/2006/relationships/hyperlink" Target="https://www.ssnp.co.jp/liquor/504357/" TargetMode="External"/><Relationship Id="rId6" Type="http://schemas.openxmlformats.org/officeDocument/2006/relationships/hyperlink" Target="https://news.yahoo.co.jp/articles/1d89faf604c9efa5f8913ad75522229b4cb2428e" TargetMode="External"/><Relationship Id="rId5" Type="http://schemas.openxmlformats.org/officeDocument/2006/relationships/hyperlink" Target="https://www.nna.jp/news/2492252?media=bn&amp;country=hkd&amp;type=4&amp;free=1" TargetMode="External"/><Relationship Id="rId4" Type="http://schemas.openxmlformats.org/officeDocument/2006/relationships/hyperlink" Target="https://diamond.jp/articles/-/319126"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zoomScaleNormal="100" workbookViewId="0">
      <selection activeCell="H27" sqref="H27"/>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202" t="s">
        <v>258</v>
      </c>
      <c r="B1" s="203"/>
      <c r="C1" s="203" t="s">
        <v>238</v>
      </c>
      <c r="D1" s="203"/>
      <c r="E1" s="203"/>
      <c r="F1" s="203"/>
      <c r="G1" s="203"/>
      <c r="H1" s="203"/>
      <c r="I1" s="114"/>
    </row>
    <row r="2" spans="1:17">
      <c r="A2" s="204" t="s">
        <v>120</v>
      </c>
      <c r="B2" s="205"/>
      <c r="C2" s="205"/>
      <c r="D2" s="205"/>
      <c r="E2" s="205"/>
      <c r="F2" s="205"/>
      <c r="G2" s="205"/>
      <c r="H2" s="205"/>
      <c r="I2" s="114"/>
    </row>
    <row r="3" spans="1:17" ht="15.75" customHeight="1">
      <c r="A3" s="575" t="s">
        <v>29</v>
      </c>
      <c r="B3" s="576"/>
      <c r="C3" s="576"/>
      <c r="D3" s="576"/>
      <c r="E3" s="576"/>
      <c r="F3" s="576"/>
      <c r="G3" s="576"/>
      <c r="H3" s="577"/>
      <c r="I3" s="114"/>
    </row>
    <row r="4" spans="1:17">
      <c r="A4" s="204" t="s">
        <v>191</v>
      </c>
      <c r="B4" s="205"/>
      <c r="C4" s="205"/>
      <c r="D4" s="205"/>
      <c r="E4" s="205"/>
      <c r="F4" s="205"/>
      <c r="G4" s="205"/>
      <c r="H4" s="205"/>
      <c r="I4" s="114"/>
    </row>
    <row r="5" spans="1:17">
      <c r="A5" s="204" t="s">
        <v>121</v>
      </c>
      <c r="B5" s="205"/>
      <c r="C5" s="205"/>
      <c r="D5" s="205"/>
      <c r="E5" s="205"/>
      <c r="F5" s="205"/>
      <c r="G5" s="205"/>
      <c r="H5" s="205"/>
      <c r="I5" s="114"/>
    </row>
    <row r="6" spans="1:17">
      <c r="A6" s="206" t="s">
        <v>120</v>
      </c>
      <c r="B6" s="207"/>
      <c r="C6" s="207"/>
      <c r="D6" s="207"/>
      <c r="E6" s="207"/>
      <c r="F6" s="207"/>
      <c r="G6" s="207"/>
      <c r="H6" s="207"/>
      <c r="I6" s="114"/>
    </row>
    <row r="7" spans="1:17">
      <c r="A7" s="206" t="s">
        <v>122</v>
      </c>
      <c r="B7" s="207"/>
      <c r="C7" s="207"/>
      <c r="D7" s="207"/>
      <c r="E7" s="207"/>
      <c r="F7" s="207"/>
      <c r="G7" s="207"/>
      <c r="H7" s="207"/>
      <c r="I7" s="114"/>
    </row>
    <row r="8" spans="1:17">
      <c r="A8" s="208" t="s">
        <v>123</v>
      </c>
      <c r="B8" s="209"/>
      <c r="C8" s="209"/>
      <c r="D8" s="209"/>
      <c r="E8" s="209"/>
      <c r="F8" s="209"/>
      <c r="G8" s="209"/>
      <c r="H8" s="209"/>
      <c r="I8" s="114"/>
    </row>
    <row r="9" spans="1:17" ht="15" customHeight="1">
      <c r="A9" s="248" t="s">
        <v>124</v>
      </c>
      <c r="B9" s="249" t="str">
        <f>+'10　食中毒記事等 '!A2</f>
        <v>パン食べた園児など１４２人食中毒 店を営業停止処分 いわき</v>
      </c>
      <c r="C9" s="250"/>
      <c r="D9" s="250"/>
      <c r="E9" s="250"/>
      <c r="F9" s="250"/>
      <c r="G9" s="250"/>
      <c r="H9" s="250"/>
      <c r="I9" s="114"/>
    </row>
    <row r="10" spans="1:17" ht="15" customHeight="1">
      <c r="A10" s="248" t="s">
        <v>125</v>
      </c>
      <c r="B10" s="249" t="s">
        <v>263</v>
      </c>
      <c r="C10" s="249" t="s">
        <v>245</v>
      </c>
      <c r="D10" s="251">
        <f>+'10　ノロウイルス関連情報 '!G73</f>
        <v>5.88</v>
      </c>
      <c r="E10" s="249" t="s">
        <v>246</v>
      </c>
      <c r="F10" s="252">
        <f>+'10　ノロウイルス関連情報 '!I73</f>
        <v>-7.0000000000000284E-2</v>
      </c>
      <c r="G10" s="250" t="s">
        <v>29</v>
      </c>
      <c r="H10" s="250"/>
      <c r="I10" s="114"/>
      <c r="L10" t="s">
        <v>263</v>
      </c>
      <c r="M10" t="s">
        <v>273</v>
      </c>
      <c r="N10">
        <v>7.26</v>
      </c>
      <c r="O10" t="s">
        <v>274</v>
      </c>
      <c r="P10">
        <v>-0.65000000000000036</v>
      </c>
      <c r="Q10" t="s">
        <v>275</v>
      </c>
    </row>
    <row r="11" spans="1:17" s="129" customFormat="1" ht="15" customHeight="1">
      <c r="A11" s="253" t="s">
        <v>126</v>
      </c>
      <c r="B11" s="581" t="str">
        <f>+'10　 残留農薬　等 '!A2</f>
        <v>日本のイチゴからまた基準値超えの残留農薬、過去最大規模―台湾メディア</v>
      </c>
      <c r="C11" s="581"/>
      <c r="D11" s="581"/>
      <c r="E11" s="581"/>
      <c r="F11" s="581"/>
      <c r="G11" s="581"/>
      <c r="H11" s="254"/>
      <c r="I11" s="128"/>
      <c r="J11" s="129" t="s">
        <v>127</v>
      </c>
      <c r="L11" s="129" t="s">
        <v>272</v>
      </c>
    </row>
    <row r="12" spans="1:17" ht="15" customHeight="1">
      <c r="A12" s="248" t="s">
        <v>128</v>
      </c>
      <c r="B12" s="249" t="str">
        <f>+'10　食品表示'!A2</f>
        <v>困惑する会社も…4月から大豆等で“遺伝子組換え5％以下”は「遺伝子組換え混入防止管理済み」等の表示に</v>
      </c>
      <c r="C12" s="250"/>
      <c r="D12" s="250"/>
      <c r="E12" s="250"/>
      <c r="F12" s="250"/>
      <c r="G12" s="250"/>
      <c r="H12" s="250"/>
      <c r="I12" s="114"/>
      <c r="L12" t="s">
        <v>277</v>
      </c>
    </row>
    <row r="13" spans="1:17" ht="15" customHeight="1">
      <c r="A13" s="248" t="s">
        <v>129</v>
      </c>
      <c r="B13" s="255" t="str">
        <f>+'10　海外情報'!A2</f>
        <v>米環境保護局 飲用水の有機フッ素化合物 濃度基準値案を公表 ｜ NHK ｜ 環境</v>
      </c>
      <c r="C13" s="250"/>
      <c r="D13" s="250"/>
      <c r="E13" s="250"/>
      <c r="F13" s="250"/>
      <c r="G13" s="250"/>
      <c r="H13" s="250"/>
      <c r="I13" s="114"/>
      <c r="L13" t="s">
        <v>278</v>
      </c>
    </row>
    <row r="14" spans="1:17" ht="15" customHeight="1">
      <c r="A14" s="255" t="s">
        <v>130</v>
      </c>
      <c r="B14" s="256" t="str">
        <f>+'10　海外情報'!A8</f>
        <v xml:space="preserve">北京市、罰金処分　ゴキブリ混入、126万円（共同通信） </v>
      </c>
      <c r="C14" s="578"/>
      <c r="D14" s="578"/>
      <c r="E14" s="578"/>
      <c r="F14" s="578"/>
      <c r="G14" s="578"/>
      <c r="H14" s="579"/>
      <c r="I14" s="114"/>
      <c r="L14" t="s">
        <v>279</v>
      </c>
    </row>
    <row r="15" spans="1:17" ht="15" customHeight="1">
      <c r="A15" s="248" t="s">
        <v>131</v>
      </c>
      <c r="B15" s="249" t="str">
        <f>+'10　感染症統計'!A21</f>
        <v>※2023年 第10週（3/6～3/12） 現在</v>
      </c>
      <c r="C15" s="250"/>
      <c r="D15" s="249" t="s">
        <v>21</v>
      </c>
      <c r="E15" s="250"/>
      <c r="F15" s="250"/>
      <c r="G15" s="250"/>
      <c r="H15" s="250"/>
      <c r="I15" s="114"/>
      <c r="N15" t="s">
        <v>276</v>
      </c>
    </row>
    <row r="16" spans="1:17" ht="15" customHeight="1">
      <c r="A16" s="248" t="s">
        <v>132</v>
      </c>
      <c r="B16" s="580" t="str">
        <f>+'9　感染症情報'!B2</f>
        <v>2023年 第9週（2月27日〜 3月5日）</v>
      </c>
      <c r="C16" s="580"/>
      <c r="D16" s="580"/>
      <c r="E16" s="580"/>
      <c r="F16" s="580"/>
      <c r="G16" s="580"/>
      <c r="H16" s="250"/>
      <c r="I16" s="114"/>
    </row>
    <row r="17" spans="1:16" ht="15" customHeight="1">
      <c r="A17" s="248" t="s">
        <v>227</v>
      </c>
      <c r="B17" s="383" t="str">
        <f>+'10  衛生訓話'!A2</f>
        <v>　今週のお題(食品を取り扱うときは、指輪や時計などを外します)</v>
      </c>
      <c r="C17" s="250"/>
      <c r="D17" s="250"/>
      <c r="E17" s="250"/>
      <c r="F17" s="257"/>
      <c r="G17" s="250"/>
      <c r="H17" s="250"/>
      <c r="I17" s="114"/>
    </row>
    <row r="18" spans="1:16" ht="15" customHeight="1">
      <c r="A18" s="248" t="s">
        <v>136</v>
      </c>
      <c r="B18" s="250" t="str">
        <f>+'10　新型コロナウイルス情報'!C4</f>
        <v>今週の新型コロナ 新規感染者数　世界で66万人(対前週の増減 : 33万人減少)</v>
      </c>
      <c r="C18" s="250"/>
      <c r="D18" s="250"/>
      <c r="E18" s="250"/>
      <c r="F18" s="250" t="s">
        <v>21</v>
      </c>
      <c r="G18" s="250"/>
      <c r="H18" s="250"/>
      <c r="I18" s="114"/>
      <c r="P18" t="s">
        <v>276</v>
      </c>
    </row>
    <row r="19" spans="1:16" ht="15" customHeight="1">
      <c r="A19" s="248" t="s">
        <v>194</v>
      </c>
      <c r="B19" s="460" t="s">
        <v>314</v>
      </c>
      <c r="C19" s="250"/>
      <c r="D19" s="250"/>
      <c r="E19" s="250"/>
      <c r="F19" s="250"/>
      <c r="G19" s="250"/>
      <c r="H19" s="250"/>
      <c r="I19" s="114"/>
      <c r="L19" t="s">
        <v>280</v>
      </c>
    </row>
    <row r="20" spans="1:16">
      <c r="A20" s="208" t="s">
        <v>123</v>
      </c>
      <c r="B20" s="209"/>
      <c r="C20" s="209"/>
      <c r="D20" s="209"/>
      <c r="E20" s="209"/>
      <c r="F20" s="209"/>
      <c r="G20" s="209"/>
      <c r="H20" s="209"/>
      <c r="I20" s="114"/>
    </row>
    <row r="21" spans="1:16">
      <c r="A21" s="206" t="s">
        <v>21</v>
      </c>
      <c r="B21" s="207"/>
      <c r="C21" s="207"/>
      <c r="D21" s="207"/>
      <c r="E21" s="207"/>
      <c r="F21" s="207"/>
      <c r="G21" s="207"/>
      <c r="H21" s="207"/>
      <c r="I21" s="114"/>
    </row>
    <row r="22" spans="1:16">
      <c r="A22" s="115" t="s">
        <v>133</v>
      </c>
      <c r="I22" s="114"/>
    </row>
    <row r="23" spans="1:16">
      <c r="A23" s="114"/>
      <c r="I23" s="114"/>
    </row>
    <row r="24" spans="1:16">
      <c r="A24" s="114"/>
      <c r="I24" s="114"/>
    </row>
    <row r="25" spans="1:16">
      <c r="A25" s="114"/>
      <c r="I25" s="114"/>
    </row>
    <row r="26" spans="1:16">
      <c r="A26" s="114"/>
      <c r="I26" s="114"/>
    </row>
    <row r="27" spans="1:16">
      <c r="A27" s="114"/>
      <c r="I27" s="114"/>
    </row>
    <row r="28" spans="1:16">
      <c r="A28" s="114"/>
      <c r="I28" s="114"/>
    </row>
    <row r="29" spans="1:16">
      <c r="A29" s="114"/>
      <c r="H29" t="s">
        <v>486</v>
      </c>
      <c r="I29" s="114"/>
    </row>
    <row r="30" spans="1:16">
      <c r="A30" s="114"/>
      <c r="I30" s="114"/>
    </row>
    <row r="31" spans="1:16">
      <c r="A31" s="114"/>
      <c r="I31" s="114"/>
    </row>
    <row r="32" spans="1:16">
      <c r="A32" s="114"/>
      <c r="I32" s="114"/>
    </row>
    <row r="33" spans="1:9" ht="13.8" thickBot="1">
      <c r="A33" s="116"/>
      <c r="B33" s="117"/>
      <c r="C33" s="117"/>
      <c r="D33" s="117"/>
      <c r="E33" s="117"/>
      <c r="F33" s="117"/>
      <c r="G33" s="117"/>
      <c r="H33" s="117"/>
      <c r="I33" s="114"/>
    </row>
    <row r="34" spans="1:9" ht="13.8" thickTop="1"/>
    <row r="37" spans="1:9" ht="24.6">
      <c r="A37" s="142" t="s">
        <v>157</v>
      </c>
    </row>
    <row r="38" spans="1:9" ht="40.5" customHeight="1">
      <c r="A38" s="582" t="s">
        <v>158</v>
      </c>
      <c r="B38" s="582"/>
      <c r="C38" s="582"/>
      <c r="D38" s="582"/>
      <c r="E38" s="582"/>
      <c r="F38" s="582"/>
      <c r="G38" s="582"/>
    </row>
    <row r="39" spans="1:9" ht="30.75" customHeight="1">
      <c r="A39" s="574" t="s">
        <v>159</v>
      </c>
      <c r="B39" s="574"/>
      <c r="C39" s="574"/>
      <c r="D39" s="574"/>
      <c r="E39" s="574"/>
      <c r="F39" s="574"/>
      <c r="G39" s="574"/>
    </row>
    <row r="40" spans="1:9" ht="15">
      <c r="A40" s="143"/>
    </row>
    <row r="41" spans="1:9" ht="69.75" customHeight="1">
      <c r="A41" s="569" t="s">
        <v>167</v>
      </c>
      <c r="B41" s="569"/>
      <c r="C41" s="569"/>
      <c r="D41" s="569"/>
      <c r="E41" s="569"/>
      <c r="F41" s="569"/>
      <c r="G41" s="569"/>
    </row>
    <row r="42" spans="1:9" ht="35.25" customHeight="1">
      <c r="A42" s="574" t="s">
        <v>160</v>
      </c>
      <c r="B42" s="574"/>
      <c r="C42" s="574"/>
      <c r="D42" s="574"/>
      <c r="E42" s="574"/>
      <c r="F42" s="574"/>
      <c r="G42" s="574"/>
    </row>
    <row r="43" spans="1:9" ht="59.25" customHeight="1">
      <c r="A43" s="569" t="s">
        <v>161</v>
      </c>
      <c r="B43" s="569"/>
      <c r="C43" s="569"/>
      <c r="D43" s="569"/>
      <c r="E43" s="569"/>
      <c r="F43" s="569"/>
      <c r="G43" s="569"/>
    </row>
    <row r="44" spans="1:9" ht="15">
      <c r="A44" s="144"/>
    </row>
    <row r="45" spans="1:9" ht="27.75" customHeight="1">
      <c r="A45" s="571" t="s">
        <v>162</v>
      </c>
      <c r="B45" s="571"/>
      <c r="C45" s="571"/>
      <c r="D45" s="571"/>
      <c r="E45" s="571"/>
      <c r="F45" s="571"/>
      <c r="G45" s="571"/>
    </row>
    <row r="46" spans="1:9" ht="53.25" customHeight="1">
      <c r="A46" s="570" t="s">
        <v>168</v>
      </c>
      <c r="B46" s="569"/>
      <c r="C46" s="569"/>
      <c r="D46" s="569"/>
      <c r="E46" s="569"/>
      <c r="F46" s="569"/>
      <c r="G46" s="569"/>
    </row>
    <row r="47" spans="1:9" ht="15">
      <c r="A47" s="144"/>
    </row>
    <row r="48" spans="1:9" ht="32.25" customHeight="1">
      <c r="A48" s="571" t="s">
        <v>163</v>
      </c>
      <c r="B48" s="571"/>
      <c r="C48" s="571"/>
      <c r="D48" s="571"/>
      <c r="E48" s="571"/>
      <c r="F48" s="571"/>
      <c r="G48" s="571"/>
    </row>
    <row r="49" spans="1:7" ht="15">
      <c r="A49" s="143"/>
    </row>
    <row r="50" spans="1:7" ht="87" customHeight="1">
      <c r="A50" s="570" t="s">
        <v>169</v>
      </c>
      <c r="B50" s="569"/>
      <c r="C50" s="569"/>
      <c r="D50" s="569"/>
      <c r="E50" s="569"/>
      <c r="F50" s="569"/>
      <c r="G50" s="569"/>
    </row>
    <row r="51" spans="1:7" ht="15">
      <c r="A51" s="144"/>
    </row>
    <row r="52" spans="1:7" ht="32.25" customHeight="1">
      <c r="A52" s="571" t="s">
        <v>164</v>
      </c>
      <c r="B52" s="571"/>
      <c r="C52" s="571"/>
      <c r="D52" s="571"/>
      <c r="E52" s="571"/>
      <c r="F52" s="571"/>
      <c r="G52" s="571"/>
    </row>
    <row r="53" spans="1:7" ht="29.25" customHeight="1">
      <c r="A53" s="569" t="s">
        <v>165</v>
      </c>
      <c r="B53" s="569"/>
      <c r="C53" s="569"/>
      <c r="D53" s="569"/>
      <c r="E53" s="569"/>
      <c r="F53" s="569"/>
      <c r="G53" s="569"/>
    </row>
    <row r="54" spans="1:7" ht="15">
      <c r="A54" s="144"/>
    </row>
    <row r="55" spans="1:7" s="129" customFormat="1" ht="110.25" customHeight="1">
      <c r="A55" s="572" t="s">
        <v>170</v>
      </c>
      <c r="B55" s="573"/>
      <c r="C55" s="573"/>
      <c r="D55" s="573"/>
      <c r="E55" s="573"/>
      <c r="F55" s="573"/>
      <c r="G55" s="573"/>
    </row>
    <row r="56" spans="1:7" ht="34.5" customHeight="1">
      <c r="A56" s="574" t="s">
        <v>166</v>
      </c>
      <c r="B56" s="574"/>
      <c r="C56" s="574"/>
      <c r="D56" s="574"/>
      <c r="E56" s="574"/>
      <c r="F56" s="574"/>
      <c r="G56" s="574"/>
    </row>
    <row r="57" spans="1:7" ht="114" customHeight="1">
      <c r="A57" s="570" t="s">
        <v>171</v>
      </c>
      <c r="B57" s="569"/>
      <c r="C57" s="569"/>
      <c r="D57" s="569"/>
      <c r="E57" s="569"/>
      <c r="F57" s="569"/>
      <c r="G57" s="569"/>
    </row>
    <row r="58" spans="1:7" ht="109.5" customHeight="1">
      <c r="A58" s="569"/>
      <c r="B58" s="569"/>
      <c r="C58" s="569"/>
      <c r="D58" s="569"/>
      <c r="E58" s="569"/>
      <c r="F58" s="569"/>
      <c r="G58" s="569"/>
    </row>
    <row r="59" spans="1:7" ht="15">
      <c r="A59" s="144"/>
    </row>
    <row r="60" spans="1:7" s="141" customFormat="1" ht="57.75" customHeight="1">
      <c r="A60" s="569"/>
      <c r="B60" s="569"/>
      <c r="C60" s="569"/>
      <c r="D60" s="569"/>
      <c r="E60" s="569"/>
      <c r="F60" s="569"/>
      <c r="G60" s="569"/>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1"/>
  <sheetViews>
    <sheetView view="pageBreakPreview" zoomScaleNormal="100" zoomScaleSheetLayoutView="100" workbookViewId="0">
      <selection activeCell="G8" sqref="G8"/>
    </sheetView>
  </sheetViews>
  <sheetFormatPr defaultColWidth="9" defaultRowHeight="13.2"/>
  <cols>
    <col min="1" max="1" width="21.33203125" style="42" customWidth="1"/>
    <col min="2" max="2" width="19.77734375" style="42" customWidth="1"/>
    <col min="3" max="3" width="80.21875" style="353"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67" t="s">
        <v>349</v>
      </c>
      <c r="B1" s="368" t="s">
        <v>221</v>
      </c>
      <c r="C1" s="511" t="s">
        <v>271</v>
      </c>
      <c r="D1" s="369" t="s">
        <v>25</v>
      </c>
      <c r="E1" s="370" t="s">
        <v>26</v>
      </c>
    </row>
    <row r="2" spans="1:5" s="119" customFormat="1" ht="22.95" customHeight="1">
      <c r="A2" s="450" t="s">
        <v>286</v>
      </c>
      <c r="B2" s="451" t="s">
        <v>352</v>
      </c>
      <c r="C2" s="533" t="s">
        <v>379</v>
      </c>
      <c r="D2" s="452">
        <v>45002</v>
      </c>
      <c r="E2" s="453">
        <v>45002</v>
      </c>
    </row>
    <row r="3" spans="1:5" s="119" customFormat="1" ht="22.95" customHeight="1">
      <c r="A3" s="450" t="s">
        <v>288</v>
      </c>
      <c r="B3" s="451" t="s">
        <v>353</v>
      </c>
      <c r="C3" s="533" t="s">
        <v>380</v>
      </c>
      <c r="D3" s="452">
        <v>45001</v>
      </c>
      <c r="E3" s="453">
        <v>45002</v>
      </c>
    </row>
    <row r="4" spans="1:5" s="119" customFormat="1" ht="22.95" customHeight="1">
      <c r="A4" s="450" t="s">
        <v>286</v>
      </c>
      <c r="B4" s="451" t="s">
        <v>312</v>
      </c>
      <c r="C4" s="534" t="s">
        <v>381</v>
      </c>
      <c r="D4" s="452">
        <v>45001</v>
      </c>
      <c r="E4" s="453">
        <v>45002</v>
      </c>
    </row>
    <row r="5" spans="1:5" s="119" customFormat="1" ht="22.95" customHeight="1">
      <c r="A5" s="450" t="s">
        <v>286</v>
      </c>
      <c r="B5" s="451" t="s">
        <v>354</v>
      </c>
      <c r="C5" s="535" t="s">
        <v>382</v>
      </c>
      <c r="D5" s="452">
        <v>45001</v>
      </c>
      <c r="E5" s="453">
        <v>45002</v>
      </c>
    </row>
    <row r="6" spans="1:5" s="119" customFormat="1" ht="22.95" customHeight="1">
      <c r="A6" s="450" t="s">
        <v>288</v>
      </c>
      <c r="B6" s="451" t="s">
        <v>355</v>
      </c>
      <c r="C6" s="451" t="s">
        <v>383</v>
      </c>
      <c r="D6" s="452">
        <v>45001</v>
      </c>
      <c r="E6" s="453">
        <v>45002</v>
      </c>
    </row>
    <row r="7" spans="1:5" s="119" customFormat="1" ht="22.95" customHeight="1">
      <c r="A7" s="450" t="s">
        <v>287</v>
      </c>
      <c r="B7" s="451" t="s">
        <v>356</v>
      </c>
      <c r="C7" s="818" t="s">
        <v>384</v>
      </c>
      <c r="D7" s="452">
        <v>45001</v>
      </c>
      <c r="E7" s="453">
        <v>45002</v>
      </c>
    </row>
    <row r="8" spans="1:5" s="119" customFormat="1" ht="22.95" customHeight="1">
      <c r="A8" s="473" t="s">
        <v>286</v>
      </c>
      <c r="B8" s="451" t="s">
        <v>357</v>
      </c>
      <c r="C8" s="535" t="s">
        <v>385</v>
      </c>
      <c r="D8" s="452">
        <v>45001</v>
      </c>
      <c r="E8" s="474">
        <v>45002</v>
      </c>
    </row>
    <row r="9" spans="1:5" s="119" customFormat="1" ht="22.95" customHeight="1">
      <c r="A9" s="473" t="s">
        <v>358</v>
      </c>
      <c r="B9" s="451" t="s">
        <v>359</v>
      </c>
      <c r="C9" s="536" t="s">
        <v>386</v>
      </c>
      <c r="D9" s="452">
        <v>44999</v>
      </c>
      <c r="E9" s="474">
        <v>45002</v>
      </c>
    </row>
    <row r="10" spans="1:5" s="119" customFormat="1" ht="22.95" customHeight="1">
      <c r="A10" s="473" t="s">
        <v>288</v>
      </c>
      <c r="B10" s="451" t="s">
        <v>360</v>
      </c>
      <c r="C10" s="533" t="s">
        <v>387</v>
      </c>
      <c r="D10" s="452">
        <v>44999</v>
      </c>
      <c r="E10" s="474">
        <v>45002</v>
      </c>
    </row>
    <row r="11" spans="1:5" s="119" customFormat="1" ht="22.95" customHeight="1">
      <c r="A11" s="473" t="s">
        <v>286</v>
      </c>
      <c r="B11" s="451" t="s">
        <v>361</v>
      </c>
      <c r="C11" s="817" t="s">
        <v>388</v>
      </c>
      <c r="D11" s="452">
        <v>45000</v>
      </c>
      <c r="E11" s="474">
        <v>45001</v>
      </c>
    </row>
    <row r="12" spans="1:5" s="119" customFormat="1" ht="22.95" customHeight="1">
      <c r="A12" s="473" t="s">
        <v>286</v>
      </c>
      <c r="B12" s="451" t="s">
        <v>290</v>
      </c>
      <c r="C12" s="534" t="s">
        <v>389</v>
      </c>
      <c r="D12" s="452">
        <v>45000</v>
      </c>
      <c r="E12" s="474">
        <v>45001</v>
      </c>
    </row>
    <row r="13" spans="1:5" s="119" customFormat="1" ht="22.95" customHeight="1">
      <c r="A13" s="473" t="s">
        <v>286</v>
      </c>
      <c r="B13" s="451" t="s">
        <v>289</v>
      </c>
      <c r="C13" s="817" t="s">
        <v>390</v>
      </c>
      <c r="D13" s="452">
        <v>45000</v>
      </c>
      <c r="E13" s="474">
        <v>45001</v>
      </c>
    </row>
    <row r="14" spans="1:5" s="119" customFormat="1" ht="22.95" customHeight="1">
      <c r="A14" s="473" t="s">
        <v>286</v>
      </c>
      <c r="B14" s="451" t="s">
        <v>311</v>
      </c>
      <c r="C14" s="817" t="s">
        <v>362</v>
      </c>
      <c r="D14" s="452">
        <v>45000</v>
      </c>
      <c r="E14" s="474">
        <v>45000</v>
      </c>
    </row>
    <row r="15" spans="1:5" s="119" customFormat="1" ht="22.95" customHeight="1">
      <c r="A15" s="473" t="s">
        <v>286</v>
      </c>
      <c r="B15" s="451" t="s">
        <v>363</v>
      </c>
      <c r="C15" s="534" t="s">
        <v>364</v>
      </c>
      <c r="D15" s="452">
        <v>44999</v>
      </c>
      <c r="E15" s="474">
        <v>45000</v>
      </c>
    </row>
    <row r="16" spans="1:5" s="119" customFormat="1" ht="22.95" customHeight="1">
      <c r="A16" s="473" t="s">
        <v>288</v>
      </c>
      <c r="B16" s="451" t="s">
        <v>365</v>
      </c>
      <c r="C16" s="534" t="s">
        <v>366</v>
      </c>
      <c r="D16" s="452">
        <v>44999</v>
      </c>
      <c r="E16" s="474">
        <v>45000</v>
      </c>
    </row>
    <row r="17" spans="1:11" s="119" customFormat="1" ht="22.95" customHeight="1">
      <c r="A17" s="473" t="s">
        <v>286</v>
      </c>
      <c r="B17" s="451" t="s">
        <v>367</v>
      </c>
      <c r="C17" s="533" t="s">
        <v>368</v>
      </c>
      <c r="D17" s="452">
        <v>44999</v>
      </c>
      <c r="E17" s="474">
        <v>45000</v>
      </c>
    </row>
    <row r="18" spans="1:11" s="119" customFormat="1" ht="22.95" customHeight="1">
      <c r="A18" s="473" t="s">
        <v>287</v>
      </c>
      <c r="B18" s="451" t="s">
        <v>313</v>
      </c>
      <c r="C18" s="534" t="s">
        <v>369</v>
      </c>
      <c r="D18" s="452">
        <v>44998</v>
      </c>
      <c r="E18" s="474">
        <v>44999</v>
      </c>
    </row>
    <row r="19" spans="1:11" s="119" customFormat="1" ht="22.95" customHeight="1">
      <c r="A19" s="473" t="s">
        <v>288</v>
      </c>
      <c r="B19" s="451" t="s">
        <v>370</v>
      </c>
      <c r="C19" s="536" t="s">
        <v>371</v>
      </c>
      <c r="D19" s="452">
        <v>44998</v>
      </c>
      <c r="E19" s="474">
        <v>44999</v>
      </c>
    </row>
    <row r="20" spans="1:11" s="119" customFormat="1" ht="22.95" customHeight="1">
      <c r="A20" s="473" t="s">
        <v>286</v>
      </c>
      <c r="B20" s="451" t="s">
        <v>372</v>
      </c>
      <c r="C20" s="535" t="s">
        <v>373</v>
      </c>
      <c r="D20" s="452">
        <v>44998</v>
      </c>
      <c r="E20" s="474">
        <v>44999</v>
      </c>
    </row>
    <row r="21" spans="1:11" s="119" customFormat="1" ht="22.95" customHeight="1">
      <c r="A21" s="473" t="s">
        <v>286</v>
      </c>
      <c r="B21" s="451" t="s">
        <v>374</v>
      </c>
      <c r="C21" s="536" t="s">
        <v>375</v>
      </c>
      <c r="D21" s="452">
        <v>44995</v>
      </c>
      <c r="E21" s="474">
        <v>44998</v>
      </c>
    </row>
    <row r="22" spans="1:11" s="119" customFormat="1" ht="22.95" customHeight="1">
      <c r="A22" s="473" t="s">
        <v>286</v>
      </c>
      <c r="B22" s="451" t="s">
        <v>376</v>
      </c>
      <c r="C22" s="533" t="s">
        <v>377</v>
      </c>
      <c r="D22" s="452">
        <v>44995</v>
      </c>
      <c r="E22" s="474">
        <v>44998</v>
      </c>
    </row>
    <row r="23" spans="1:11" s="119" customFormat="1" ht="22.95" customHeight="1">
      <c r="A23" s="473" t="s">
        <v>286</v>
      </c>
      <c r="B23" s="451" t="s">
        <v>289</v>
      </c>
      <c r="C23" s="451" t="s">
        <v>378</v>
      </c>
      <c r="D23" s="452">
        <v>44995</v>
      </c>
      <c r="E23" s="474">
        <v>44998</v>
      </c>
    </row>
    <row r="24" spans="1:11" s="119" customFormat="1" ht="22.95" customHeight="1">
      <c r="A24" s="473"/>
      <c r="B24" s="451"/>
      <c r="C24" s="451"/>
      <c r="D24" s="452"/>
      <c r="E24" s="474"/>
    </row>
    <row r="25" spans="1:11" s="119" customFormat="1" ht="22.95" customHeight="1">
      <c r="A25" s="473"/>
      <c r="B25" s="451"/>
      <c r="C25" s="451"/>
      <c r="D25" s="452"/>
      <c r="E25" s="474"/>
    </row>
    <row r="26" spans="1:11" ht="18.75" customHeight="1">
      <c r="A26" s="1"/>
      <c r="B26" s="1"/>
      <c r="C26" s="119"/>
      <c r="D26" s="162"/>
      <c r="E26" s="162"/>
    </row>
    <row r="27" spans="1:11" ht="16.2" customHeight="1">
      <c r="A27" s="39"/>
      <c r="B27" s="40"/>
      <c r="C27" s="351" t="s">
        <v>260</v>
      </c>
      <c r="D27" s="41"/>
      <c r="E27" s="41"/>
    </row>
    <row r="28" spans="1:11" ht="16.2" customHeight="1">
      <c r="A28" s="1"/>
      <c r="B28" s="1"/>
      <c r="C28" s="119"/>
      <c r="D28" s="1"/>
      <c r="E28" s="1"/>
    </row>
    <row r="29" spans="1:11" ht="20.25" customHeight="1">
      <c r="A29" s="435"/>
      <c r="B29" s="436"/>
      <c r="C29" s="351"/>
      <c r="D29" s="437"/>
      <c r="E29" s="437"/>
      <c r="J29" s="162"/>
      <c r="K29" s="162"/>
    </row>
    <row r="30" spans="1:11">
      <c r="A30" s="352" t="s">
        <v>172</v>
      </c>
      <c r="B30" s="352"/>
      <c r="C30" s="352"/>
      <c r="D30" s="438"/>
      <c r="E30" s="438"/>
    </row>
    <row r="31" spans="1:11">
      <c r="A31" s="771" t="s">
        <v>27</v>
      </c>
      <c r="B31" s="771"/>
      <c r="C31" s="771"/>
      <c r="D31" s="439"/>
      <c r="E31" s="439"/>
    </row>
  </sheetData>
  <mergeCells count="1">
    <mergeCell ref="A31:C31"/>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zoomScale="91" zoomScaleNormal="91" zoomScaleSheetLayoutView="100" workbookViewId="0">
      <selection activeCell="A10" sqref="A10:XFD1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72" t="s">
        <v>350</v>
      </c>
      <c r="B1" s="773"/>
      <c r="C1" s="773"/>
      <c r="D1" s="773"/>
      <c r="E1" s="773"/>
      <c r="F1" s="773"/>
      <c r="G1" s="773"/>
      <c r="H1" s="773"/>
      <c r="I1" s="773"/>
      <c r="J1" s="773"/>
      <c r="K1" s="773"/>
      <c r="L1" s="773"/>
      <c r="M1" s="773"/>
      <c r="N1" s="774"/>
    </row>
    <row r="2" spans="1:16" ht="47.4" customHeight="1">
      <c r="A2" s="775" t="s">
        <v>478</v>
      </c>
      <c r="B2" s="776"/>
      <c r="C2" s="776"/>
      <c r="D2" s="776"/>
      <c r="E2" s="776"/>
      <c r="F2" s="776"/>
      <c r="G2" s="776"/>
      <c r="H2" s="776"/>
      <c r="I2" s="776"/>
      <c r="J2" s="776"/>
      <c r="K2" s="776"/>
      <c r="L2" s="776"/>
      <c r="M2" s="776"/>
      <c r="N2" s="777"/>
    </row>
    <row r="3" spans="1:16" ht="322.8" customHeight="1" thickBot="1">
      <c r="A3" s="865" t="s">
        <v>479</v>
      </c>
      <c r="B3" s="778"/>
      <c r="C3" s="778"/>
      <c r="D3" s="778"/>
      <c r="E3" s="778"/>
      <c r="F3" s="778"/>
      <c r="G3" s="778"/>
      <c r="H3" s="778"/>
      <c r="I3" s="778"/>
      <c r="J3" s="778"/>
      <c r="K3" s="778"/>
      <c r="L3" s="778"/>
      <c r="M3" s="778"/>
      <c r="N3" s="779"/>
      <c r="P3" s="417" t="s">
        <v>244</v>
      </c>
    </row>
    <row r="4" spans="1:16" ht="54.6" customHeight="1">
      <c r="A4" s="782" t="s">
        <v>480</v>
      </c>
      <c r="B4" s="783"/>
      <c r="C4" s="783"/>
      <c r="D4" s="783"/>
      <c r="E4" s="783"/>
      <c r="F4" s="783"/>
      <c r="G4" s="783"/>
      <c r="H4" s="783"/>
      <c r="I4" s="783"/>
      <c r="J4" s="783"/>
      <c r="K4" s="783"/>
      <c r="L4" s="783"/>
      <c r="M4" s="783"/>
      <c r="N4" s="784"/>
    </row>
    <row r="5" spans="1:16" ht="255.6" customHeight="1" thickBot="1">
      <c r="A5" s="866" t="s">
        <v>481</v>
      </c>
      <c r="B5" s="780"/>
      <c r="C5" s="780"/>
      <c r="D5" s="780"/>
      <c r="E5" s="780"/>
      <c r="F5" s="780"/>
      <c r="G5" s="780"/>
      <c r="H5" s="780"/>
      <c r="I5" s="780"/>
      <c r="J5" s="780"/>
      <c r="K5" s="780"/>
      <c r="L5" s="780"/>
      <c r="M5" s="780"/>
      <c r="N5" s="781"/>
    </row>
    <row r="6" spans="1:16" ht="54.6" customHeight="1" thickBot="1">
      <c r="A6" s="785" t="s">
        <v>482</v>
      </c>
      <c r="B6" s="786"/>
      <c r="C6" s="786"/>
      <c r="D6" s="786"/>
      <c r="E6" s="786"/>
      <c r="F6" s="786"/>
      <c r="G6" s="786"/>
      <c r="H6" s="786"/>
      <c r="I6" s="786"/>
      <c r="J6" s="786"/>
      <c r="K6" s="786"/>
      <c r="L6" s="786"/>
      <c r="M6" s="786"/>
      <c r="N6" s="787"/>
    </row>
    <row r="7" spans="1:16" ht="129.6" customHeight="1" thickBot="1">
      <c r="A7" s="867" t="s">
        <v>483</v>
      </c>
      <c r="B7" s="788"/>
      <c r="C7" s="788"/>
      <c r="D7" s="788"/>
      <c r="E7" s="788"/>
      <c r="F7" s="788"/>
      <c r="G7" s="788"/>
      <c r="H7" s="788"/>
      <c r="I7" s="788"/>
      <c r="J7" s="788"/>
      <c r="K7" s="788"/>
      <c r="L7" s="788"/>
      <c r="M7" s="788"/>
      <c r="N7" s="789"/>
      <c r="O7" s="44"/>
    </row>
    <row r="8" spans="1:16" ht="50.4" customHeight="1" thickBot="1">
      <c r="A8" s="792" t="s">
        <v>484</v>
      </c>
      <c r="B8" s="793"/>
      <c r="C8" s="793"/>
      <c r="D8" s="793"/>
      <c r="E8" s="793"/>
      <c r="F8" s="793"/>
      <c r="G8" s="793"/>
      <c r="H8" s="793"/>
      <c r="I8" s="793"/>
      <c r="J8" s="793"/>
      <c r="K8" s="793"/>
      <c r="L8" s="793"/>
      <c r="M8" s="793"/>
      <c r="N8" s="794"/>
      <c r="O8" s="47"/>
    </row>
    <row r="9" spans="1:16" ht="141.6" customHeight="1" thickBot="1">
      <c r="A9" s="795" t="s">
        <v>485</v>
      </c>
      <c r="B9" s="796"/>
      <c r="C9" s="796"/>
      <c r="D9" s="796"/>
      <c r="E9" s="796"/>
      <c r="F9" s="796"/>
      <c r="G9" s="796"/>
      <c r="H9" s="796"/>
      <c r="I9" s="796"/>
      <c r="J9" s="796"/>
      <c r="K9" s="796"/>
      <c r="L9" s="796"/>
      <c r="M9" s="796"/>
      <c r="N9" s="797"/>
      <c r="O9" s="47"/>
    </row>
    <row r="10" spans="1:16" s="119" customFormat="1" ht="37.799999999999997" customHeight="1">
      <c r="A10" s="798"/>
      <c r="B10" s="799"/>
      <c r="C10" s="799"/>
      <c r="D10" s="799"/>
      <c r="E10" s="799"/>
      <c r="F10" s="799"/>
      <c r="G10" s="799"/>
      <c r="H10" s="799"/>
      <c r="I10" s="799"/>
      <c r="J10" s="799"/>
      <c r="K10" s="799"/>
      <c r="L10" s="799"/>
      <c r="M10" s="799"/>
      <c r="N10" s="800"/>
      <c r="O10" s="373"/>
    </row>
    <row r="11" spans="1:16" s="119" customFormat="1" ht="37.799999999999997" customHeight="1" thickBot="1">
      <c r="A11" s="801"/>
      <c r="B11" s="802"/>
      <c r="C11" s="802"/>
      <c r="D11" s="802"/>
      <c r="E11" s="802"/>
      <c r="F11" s="802"/>
      <c r="G11" s="802"/>
      <c r="H11" s="802"/>
      <c r="I11" s="802"/>
      <c r="J11" s="802"/>
      <c r="K11" s="802"/>
      <c r="L11" s="802"/>
      <c r="M11" s="802"/>
      <c r="N11" s="803"/>
      <c r="O11" s="373"/>
    </row>
    <row r="12" spans="1:16" ht="22.8" customHeight="1">
      <c r="A12" s="791" t="s">
        <v>29</v>
      </c>
      <c r="B12" s="791"/>
      <c r="C12" s="791"/>
      <c r="D12" s="791"/>
      <c r="E12" s="791"/>
      <c r="F12" s="791"/>
      <c r="G12" s="791"/>
      <c r="H12" s="791"/>
      <c r="I12" s="791"/>
      <c r="J12" s="791"/>
      <c r="K12" s="791"/>
      <c r="L12" s="791"/>
      <c r="M12" s="791"/>
      <c r="N12" s="791"/>
    </row>
    <row r="13" spans="1:16" ht="40.200000000000003" customHeight="1">
      <c r="A13" s="739" t="s">
        <v>27</v>
      </c>
      <c r="B13" s="790"/>
      <c r="C13" s="790"/>
      <c r="D13" s="790"/>
      <c r="E13" s="790"/>
      <c r="F13" s="790"/>
      <c r="G13" s="790"/>
      <c r="H13" s="790"/>
      <c r="I13" s="790"/>
      <c r="J13" s="790"/>
      <c r="K13" s="790"/>
      <c r="L13" s="790"/>
      <c r="M13" s="790"/>
      <c r="N13" s="790"/>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237</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6"/>
  <sheetViews>
    <sheetView view="pageBreakPreview" zoomScale="95" zoomScaleNormal="75" zoomScaleSheetLayoutView="95" workbookViewId="0">
      <selection activeCell="A11" sqref="A11:XFD12"/>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76" t="s">
        <v>351</v>
      </c>
      <c r="B1" s="45" t="s">
        <v>0</v>
      </c>
      <c r="C1" s="46" t="s">
        <v>2</v>
      </c>
    </row>
    <row r="2" spans="1:3" ht="40.799999999999997" customHeight="1">
      <c r="A2" s="426" t="s">
        <v>469</v>
      </c>
      <c r="B2" s="2"/>
      <c r="C2" s="804"/>
    </row>
    <row r="3" spans="1:3" ht="205.8" customHeight="1">
      <c r="A3" s="863" t="s">
        <v>471</v>
      </c>
      <c r="B3" s="48"/>
      <c r="C3" s="805"/>
    </row>
    <row r="4" spans="1:3" ht="31.8" customHeight="1" thickBot="1">
      <c r="A4" s="153" t="s">
        <v>470</v>
      </c>
      <c r="B4" s="1"/>
      <c r="C4" s="1"/>
    </row>
    <row r="5" spans="1:3" ht="41.4" customHeight="1" thickBot="1">
      <c r="A5" s="509" t="s">
        <v>472</v>
      </c>
      <c r="B5" s="2"/>
      <c r="C5" s="804"/>
    </row>
    <row r="6" spans="1:3" ht="349.8" customHeight="1">
      <c r="A6" s="537" t="s">
        <v>473</v>
      </c>
      <c r="B6" s="48"/>
      <c r="C6" s="805"/>
    </row>
    <row r="7" spans="1:3" ht="42.6" customHeight="1">
      <c r="A7" s="402" t="s">
        <v>474</v>
      </c>
      <c r="B7" s="1"/>
      <c r="C7" s="1"/>
    </row>
    <row r="8" spans="1:3" ht="43.2" customHeight="1" thickBot="1">
      <c r="A8" s="509" t="s">
        <v>476</v>
      </c>
      <c r="B8" s="219"/>
      <c r="C8" s="804"/>
    </row>
    <row r="9" spans="1:3" ht="250.8" customHeight="1" thickBot="1">
      <c r="A9" s="864" t="s">
        <v>477</v>
      </c>
      <c r="B9" s="220"/>
      <c r="C9" s="805"/>
    </row>
    <row r="10" spans="1:3" ht="39" customHeight="1" thickBot="1">
      <c r="A10" s="221" t="s">
        <v>475</v>
      </c>
      <c r="B10" s="1"/>
      <c r="C10" s="1"/>
    </row>
    <row r="11" spans="1:3" ht="42.6" customHeight="1">
      <c r="A11" s="399"/>
      <c r="B11" s="236"/>
      <c r="C11" s="236"/>
    </row>
    <row r="12" spans="1:3" ht="333" customHeight="1" thickBot="1">
      <c r="A12" s="400"/>
      <c r="B12" s="241"/>
      <c r="C12" s="241"/>
    </row>
    <row r="13" spans="1:3" ht="27.6" customHeight="1">
      <c r="A13" s="230"/>
      <c r="B13" s="1"/>
      <c r="C13" s="1"/>
    </row>
    <row r="14" spans="1:3" ht="39" customHeight="1">
      <c r="A14" s="1" t="s">
        <v>218</v>
      </c>
      <c r="B14" s="1"/>
      <c r="C14" s="1"/>
    </row>
    <row r="15" spans="1:3" ht="32.25" customHeight="1">
      <c r="A15" s="1" t="s">
        <v>219</v>
      </c>
      <c r="B15" s="1"/>
      <c r="C15" s="1"/>
    </row>
    <row r="16" spans="1:3" ht="36.75" customHeight="1"/>
    <row r="17" ht="33" customHeight="1"/>
    <row r="18" ht="36.75" customHeight="1"/>
    <row r="19" ht="36.75" customHeight="1"/>
    <row r="20" ht="25.5" customHeight="1"/>
    <row r="21" ht="32.25" customHeight="1"/>
    <row r="22" ht="30.75" customHeight="1"/>
    <row r="23" ht="42.75" customHeight="1"/>
    <row r="24" ht="43.5" customHeight="1"/>
    <row r="25" ht="27.75" customHeight="1"/>
    <row r="26" ht="30.75" customHeight="1"/>
    <row r="27" ht="29.25" customHeight="1"/>
    <row r="28" ht="27" customHeight="1"/>
    <row r="29" ht="27" customHeight="1"/>
    <row r="30" ht="27" customHeight="1"/>
    <row r="31" ht="27" customHeight="1"/>
    <row r="32" ht="27" customHeight="1"/>
    <row r="33" ht="27" customHeight="1"/>
    <row r="34" ht="27" customHeight="1"/>
    <row r="35" ht="27" customHeight="1"/>
    <row r="36" ht="27" customHeight="1"/>
  </sheetData>
  <mergeCells count="3">
    <mergeCell ref="C2:C3"/>
    <mergeCell ref="C5:C6"/>
    <mergeCell ref="C8:C9"/>
  </mergeCells>
  <phoneticPr fontId="16"/>
  <hyperlinks>
    <hyperlink ref="A4" r:id="rId1" xr:uid="{0C76CD24-4B4A-47E9-8057-54919C18BE3F}"/>
    <hyperlink ref="A7" r:id="rId2" xr:uid="{5FFA05AF-0B92-4E2E-8C04-18733B07C2F3}"/>
    <hyperlink ref="A10" r:id="rId3" xr:uid="{76985CA0-6414-494A-AEDA-F52CBA048ED6}"/>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U58"/>
  <sheetViews>
    <sheetView view="pageBreakPreview" zoomScaleNormal="100" zoomScaleSheetLayoutView="100" workbookViewId="0">
      <selection activeCell="T14" sqref="T14"/>
    </sheetView>
  </sheetViews>
  <sheetFormatPr defaultRowHeight="13.2"/>
  <cols>
    <col min="9" max="9" width="8.88671875" customWidth="1"/>
    <col min="10" max="10" width="8.88671875" hidden="1" customWidth="1"/>
    <col min="11" max="11" width="0.77734375" customWidth="1"/>
  </cols>
  <sheetData>
    <row r="1" spans="1:19">
      <c r="A1" s="417"/>
      <c r="B1" s="468"/>
      <c r="C1" s="468"/>
      <c r="D1" s="468"/>
      <c r="E1" s="468"/>
      <c r="F1" s="468"/>
      <c r="G1" s="468"/>
      <c r="H1" s="468"/>
      <c r="I1" s="468"/>
      <c r="J1" s="468"/>
      <c r="K1" s="468"/>
      <c r="L1" s="468"/>
      <c r="M1" s="468"/>
      <c r="N1" s="468"/>
      <c r="O1" s="468"/>
      <c r="P1" s="468"/>
      <c r="Q1" s="468"/>
      <c r="R1" s="468"/>
      <c r="S1" s="416"/>
    </row>
    <row r="2" spans="1:19" ht="24.6">
      <c r="A2" s="468"/>
      <c r="B2" s="469"/>
      <c r="C2" s="470"/>
      <c r="D2" s="470"/>
      <c r="E2" s="470"/>
      <c r="F2" s="470"/>
      <c r="G2" s="470"/>
      <c r="H2" s="470"/>
      <c r="I2" s="470"/>
      <c r="J2" s="470"/>
      <c r="K2" s="470"/>
      <c r="L2" s="470"/>
      <c r="M2" s="470"/>
      <c r="N2" s="470"/>
      <c r="O2" s="470"/>
      <c r="P2" s="470"/>
      <c r="Q2" s="470"/>
      <c r="R2" s="470"/>
    </row>
    <row r="3" spans="1:19">
      <c r="A3" s="468"/>
      <c r="B3" s="468"/>
      <c r="C3" s="468"/>
      <c r="D3" s="468"/>
      <c r="E3" s="468"/>
      <c r="F3" s="468"/>
      <c r="G3" s="468"/>
      <c r="H3" s="468"/>
      <c r="I3" s="468"/>
      <c r="J3" s="468"/>
      <c r="K3" s="468"/>
      <c r="L3" s="468"/>
      <c r="M3" s="468"/>
      <c r="N3" s="468"/>
      <c r="O3" s="468"/>
      <c r="P3" s="468"/>
      <c r="Q3" s="468"/>
      <c r="R3" s="468"/>
    </row>
    <row r="4" spans="1:19" ht="13.2" customHeight="1">
      <c r="A4" s="468"/>
      <c r="B4" s="468"/>
      <c r="C4" s="468"/>
      <c r="D4" s="468"/>
      <c r="E4" s="468"/>
      <c r="F4" s="468"/>
      <c r="G4" s="468"/>
      <c r="H4" s="468"/>
      <c r="I4" s="584"/>
      <c r="J4" s="584"/>
      <c r="K4" s="584"/>
      <c r="L4" s="584"/>
      <c r="M4" s="584"/>
      <c r="N4" s="584"/>
      <c r="O4" s="584"/>
      <c r="P4" s="584"/>
      <c r="Q4" s="584"/>
      <c r="R4" s="584"/>
    </row>
    <row r="5" spans="1:19" ht="13.2" customHeight="1">
      <c r="A5" s="468"/>
      <c r="B5" s="468"/>
      <c r="C5" s="468"/>
      <c r="D5" s="468"/>
      <c r="E5" s="468"/>
      <c r="F5" s="468"/>
      <c r="G5" s="468"/>
      <c r="H5" s="468"/>
      <c r="I5" s="584"/>
      <c r="J5" s="584"/>
      <c r="K5" s="584"/>
      <c r="L5" s="584"/>
      <c r="M5" s="584"/>
      <c r="N5" s="584"/>
      <c r="O5" s="584"/>
      <c r="P5" s="584"/>
      <c r="Q5" s="584"/>
      <c r="R5" s="584"/>
    </row>
    <row r="6" spans="1:19" ht="13.2" customHeight="1">
      <c r="A6" s="468"/>
      <c r="B6" s="468"/>
      <c r="C6" s="468"/>
      <c r="D6" s="468"/>
      <c r="E6" s="468"/>
      <c r="F6" s="468"/>
      <c r="G6" s="468"/>
      <c r="H6" s="468"/>
      <c r="I6" s="584"/>
      <c r="J6" s="584"/>
      <c r="K6" s="584"/>
      <c r="L6" s="584"/>
      <c r="M6" s="584"/>
      <c r="N6" s="584"/>
      <c r="O6" s="584"/>
      <c r="P6" s="584"/>
      <c r="Q6" s="584"/>
      <c r="R6" s="584"/>
    </row>
    <row r="7" spans="1:19" ht="13.2" customHeight="1">
      <c r="A7" s="468"/>
      <c r="B7" s="468"/>
      <c r="C7" s="468"/>
      <c r="D7" s="468"/>
      <c r="E7" s="468"/>
      <c r="F7" s="468"/>
      <c r="G7" s="468"/>
      <c r="H7" s="468"/>
      <c r="I7" s="584"/>
      <c r="J7" s="584"/>
      <c r="K7" s="584"/>
      <c r="L7" s="584"/>
      <c r="M7" s="584"/>
      <c r="N7" s="584"/>
      <c r="O7" s="584"/>
      <c r="P7" s="584"/>
      <c r="Q7" s="584"/>
      <c r="R7" s="584"/>
    </row>
    <row r="8" spans="1:19" ht="13.2" customHeight="1">
      <c r="A8" s="468"/>
      <c r="B8" s="468"/>
      <c r="C8" s="468"/>
      <c r="D8" s="468"/>
      <c r="E8" s="468"/>
      <c r="F8" s="468"/>
      <c r="G8" s="468"/>
      <c r="H8" s="468"/>
      <c r="I8" s="584"/>
      <c r="J8" s="584"/>
      <c r="K8" s="584"/>
      <c r="L8" s="584"/>
      <c r="M8" s="584"/>
      <c r="N8" s="584"/>
      <c r="O8" s="584"/>
      <c r="P8" s="584"/>
      <c r="Q8" s="584"/>
      <c r="R8" s="584"/>
    </row>
    <row r="9" spans="1:19" ht="13.2" customHeight="1">
      <c r="A9" s="468"/>
      <c r="B9" s="468"/>
      <c r="C9" s="468"/>
      <c r="D9" s="468"/>
      <c r="E9" s="468"/>
      <c r="F9" s="468"/>
      <c r="G9" s="468"/>
      <c r="H9" s="468"/>
      <c r="I9" s="584"/>
      <c r="J9" s="584"/>
      <c r="K9" s="584"/>
      <c r="L9" s="584"/>
      <c r="M9" s="584"/>
      <c r="N9" s="584"/>
      <c r="O9" s="584"/>
      <c r="P9" s="584"/>
      <c r="Q9" s="584"/>
      <c r="R9" s="584"/>
    </row>
    <row r="10" spans="1:19">
      <c r="A10" s="468"/>
      <c r="B10" s="468"/>
      <c r="C10" s="468"/>
      <c r="D10" s="468"/>
      <c r="E10" s="468"/>
      <c r="F10" s="468"/>
      <c r="G10" s="468"/>
      <c r="H10" s="468"/>
      <c r="I10" s="468"/>
      <c r="J10" s="468"/>
      <c r="K10" s="468"/>
      <c r="L10" s="468"/>
      <c r="M10" s="468"/>
      <c r="N10" s="468"/>
      <c r="O10" s="468"/>
      <c r="P10" s="468"/>
      <c r="Q10" s="468"/>
      <c r="R10" s="468"/>
    </row>
    <row r="11" spans="1:19" ht="21" customHeight="1">
      <c r="A11" s="468"/>
      <c r="B11" s="468"/>
      <c r="C11" s="468"/>
      <c r="D11" s="468"/>
      <c r="E11" s="468"/>
      <c r="F11" s="468"/>
      <c r="G11" s="468"/>
      <c r="H11" s="468"/>
      <c r="I11" s="468"/>
      <c r="J11" s="468"/>
      <c r="K11" s="468"/>
      <c r="L11" s="468"/>
      <c r="M11" s="468"/>
      <c r="N11" s="468"/>
      <c r="O11" s="468"/>
      <c r="P11" s="468"/>
      <c r="Q11" s="468"/>
      <c r="R11" s="468"/>
    </row>
    <row r="12" spans="1:19" ht="13.2" customHeight="1">
      <c r="A12" s="468"/>
      <c r="B12" s="468"/>
      <c r="C12" s="468"/>
      <c r="D12" s="468"/>
      <c r="E12" s="468"/>
      <c r="F12" s="468"/>
      <c r="G12" s="468"/>
      <c r="H12" s="468"/>
      <c r="I12" s="468"/>
      <c r="J12" s="468"/>
      <c r="K12" s="468"/>
      <c r="L12" s="468"/>
      <c r="M12" s="468"/>
      <c r="N12" s="468"/>
      <c r="O12" s="468"/>
      <c r="P12" s="468"/>
      <c r="Q12" s="468"/>
      <c r="R12" s="468"/>
    </row>
    <row r="13" spans="1:19" ht="13.2" customHeight="1">
      <c r="A13" s="468"/>
      <c r="B13" s="468"/>
      <c r="C13" s="468"/>
      <c r="D13" s="468"/>
      <c r="E13" s="468"/>
      <c r="F13" s="468"/>
      <c r="G13" s="468"/>
      <c r="H13" s="468"/>
      <c r="I13" s="468"/>
      <c r="J13" s="468"/>
      <c r="K13" s="468"/>
      <c r="L13" s="468"/>
      <c r="M13" s="468"/>
      <c r="N13" s="468"/>
      <c r="O13" s="468"/>
      <c r="P13" s="468"/>
      <c r="Q13" s="468"/>
      <c r="R13" s="468"/>
    </row>
    <row r="14" spans="1:19">
      <c r="A14" s="468"/>
      <c r="B14" s="468"/>
      <c r="C14" s="468"/>
      <c r="D14" s="468"/>
      <c r="E14" s="468"/>
      <c r="F14" s="468"/>
      <c r="G14" s="468"/>
      <c r="H14" s="468"/>
      <c r="I14" s="468"/>
      <c r="J14" s="468"/>
      <c r="K14" s="468"/>
      <c r="L14" s="468"/>
      <c r="M14" s="468"/>
      <c r="N14" s="468"/>
      <c r="O14" s="468"/>
      <c r="P14" s="468"/>
      <c r="Q14" s="468"/>
      <c r="R14" s="468"/>
    </row>
    <row r="15" spans="1:19">
      <c r="A15" s="468"/>
      <c r="B15" s="468"/>
      <c r="C15" s="468"/>
      <c r="D15" s="468"/>
      <c r="E15" s="468"/>
      <c r="F15" s="468"/>
      <c r="G15" s="468"/>
      <c r="H15" s="468"/>
      <c r="I15" s="468"/>
      <c r="J15" s="468"/>
      <c r="K15" s="468"/>
      <c r="L15" s="468"/>
      <c r="M15" s="468"/>
      <c r="N15" s="468"/>
      <c r="O15" s="468"/>
      <c r="P15" s="468"/>
      <c r="Q15" s="468"/>
      <c r="R15" s="468"/>
    </row>
    <row r="16" spans="1:19">
      <c r="A16" s="468"/>
      <c r="B16" s="468"/>
      <c r="C16" s="468"/>
      <c r="D16" s="468"/>
      <c r="E16" s="468"/>
      <c r="F16" s="468"/>
      <c r="G16" s="468"/>
      <c r="H16" s="468"/>
      <c r="I16" s="468"/>
      <c r="J16" s="468"/>
      <c r="K16" s="468"/>
      <c r="L16" s="468"/>
      <c r="M16" s="468"/>
      <c r="N16" s="468"/>
      <c r="O16" s="468"/>
      <c r="P16" s="468"/>
      <c r="Q16" s="468"/>
      <c r="R16" s="468"/>
    </row>
    <row r="17" spans="1:21">
      <c r="A17" s="468"/>
      <c r="B17" s="583"/>
      <c r="C17" s="583"/>
      <c r="D17" s="583"/>
      <c r="E17" s="583"/>
      <c r="F17" s="583"/>
      <c r="G17" s="583"/>
      <c r="H17" s="583"/>
      <c r="I17" s="468"/>
      <c r="J17" s="468"/>
      <c r="K17" s="468"/>
      <c r="L17" s="468"/>
      <c r="M17" s="468"/>
      <c r="N17" s="468"/>
      <c r="O17" s="468"/>
      <c r="P17" s="468"/>
      <c r="Q17" s="468"/>
      <c r="R17" s="468"/>
      <c r="U17" s="417"/>
    </row>
    <row r="18" spans="1:21">
      <c r="A18" s="468"/>
      <c r="B18" s="583"/>
      <c r="C18" s="583"/>
      <c r="D18" s="583"/>
      <c r="E18" s="583"/>
      <c r="F18" s="583"/>
      <c r="G18" s="583"/>
      <c r="H18" s="583"/>
      <c r="I18" s="468"/>
      <c r="J18" s="468"/>
      <c r="K18" s="468"/>
      <c r="L18" s="468"/>
      <c r="M18" s="468"/>
      <c r="N18" s="468"/>
      <c r="O18" s="468"/>
      <c r="P18" s="468"/>
      <c r="Q18" s="468"/>
      <c r="R18" s="468"/>
    </row>
    <row r="19" spans="1:21">
      <c r="A19" s="468"/>
      <c r="B19" s="583"/>
      <c r="C19" s="583"/>
      <c r="D19" s="583"/>
      <c r="E19" s="583"/>
      <c r="F19" s="583"/>
      <c r="G19" s="583"/>
      <c r="H19" s="583"/>
      <c r="I19" s="468"/>
      <c r="J19" s="468"/>
      <c r="K19" s="468"/>
      <c r="L19" s="468"/>
      <c r="M19" s="468"/>
      <c r="N19" s="468"/>
      <c r="O19" s="468"/>
      <c r="P19" s="468"/>
      <c r="Q19" s="468"/>
      <c r="R19" s="468"/>
    </row>
    <row r="20" spans="1:21">
      <c r="A20" s="468"/>
      <c r="B20" s="583"/>
      <c r="C20" s="583"/>
      <c r="D20" s="583"/>
      <c r="E20" s="583"/>
      <c r="F20" s="583"/>
      <c r="G20" s="583"/>
      <c r="H20" s="583"/>
      <c r="I20" s="468"/>
      <c r="J20" s="468"/>
      <c r="K20" s="468"/>
      <c r="L20" s="468"/>
      <c r="M20" s="468"/>
      <c r="N20" s="468"/>
      <c r="O20" s="468"/>
      <c r="P20" s="468"/>
      <c r="Q20" s="468"/>
      <c r="R20" s="468"/>
    </row>
    <row r="21" spans="1:21">
      <c r="A21" s="468"/>
      <c r="B21" s="583"/>
      <c r="C21" s="583"/>
      <c r="D21" s="583"/>
      <c r="E21" s="583"/>
      <c r="F21" s="583"/>
      <c r="G21" s="583"/>
      <c r="H21" s="583"/>
      <c r="I21" s="468"/>
      <c r="J21" s="468"/>
      <c r="K21" s="468"/>
      <c r="L21" s="468"/>
      <c r="M21" s="468"/>
      <c r="N21" s="468"/>
      <c r="O21" s="468"/>
      <c r="P21" s="468"/>
      <c r="Q21" s="468"/>
      <c r="R21" s="468"/>
    </row>
    <row r="22" spans="1:21">
      <c r="A22" s="468"/>
      <c r="B22" s="583"/>
      <c r="C22" s="583"/>
      <c r="D22" s="583"/>
      <c r="E22" s="583"/>
      <c r="F22" s="583"/>
      <c r="G22" s="583"/>
      <c r="H22" s="583"/>
      <c r="I22" s="468"/>
      <c r="J22" s="468"/>
      <c r="K22" s="468"/>
      <c r="L22" s="468"/>
      <c r="M22" s="468"/>
      <c r="N22" s="468"/>
      <c r="O22" s="468"/>
      <c r="P22" s="468"/>
      <c r="Q22" s="468"/>
      <c r="R22" s="468"/>
    </row>
    <row r="23" spans="1:21">
      <c r="A23" s="468"/>
      <c r="B23" s="583"/>
      <c r="C23" s="583"/>
      <c r="D23" s="583"/>
      <c r="E23" s="583"/>
      <c r="F23" s="583"/>
      <c r="G23" s="583"/>
      <c r="H23" s="583"/>
      <c r="I23" s="468"/>
      <c r="J23" s="468"/>
      <c r="K23" s="468"/>
      <c r="L23" s="468"/>
      <c r="M23" s="468"/>
      <c r="N23" s="468"/>
      <c r="O23" s="468"/>
      <c r="P23" s="468"/>
      <c r="Q23" s="468"/>
      <c r="R23" s="468"/>
    </row>
    <row r="24" spans="1:21">
      <c r="A24" s="468"/>
      <c r="B24" s="583"/>
      <c r="C24" s="583"/>
      <c r="D24" s="583"/>
      <c r="E24" s="583"/>
      <c r="F24" s="583"/>
      <c r="G24" s="583"/>
      <c r="H24" s="583"/>
      <c r="I24" s="468"/>
      <c r="J24" s="468"/>
      <c r="K24" s="468"/>
      <c r="L24" s="468"/>
      <c r="M24" s="468"/>
      <c r="N24" s="468"/>
      <c r="O24" s="468"/>
      <c r="P24" s="468"/>
      <c r="Q24" s="468"/>
      <c r="R24" s="468"/>
    </row>
    <row r="25" spans="1:21">
      <c r="A25" s="468"/>
      <c r="B25" s="583"/>
      <c r="C25" s="583"/>
      <c r="D25" s="583"/>
      <c r="E25" s="583"/>
      <c r="F25" s="583"/>
      <c r="G25" s="583"/>
      <c r="H25" s="583"/>
      <c r="I25" s="468"/>
      <c r="J25" s="468"/>
      <c r="K25" s="468"/>
      <c r="L25" s="468"/>
      <c r="M25" s="468"/>
      <c r="N25" s="468"/>
      <c r="O25" s="468"/>
      <c r="P25" s="468"/>
      <c r="Q25" s="468"/>
      <c r="R25" s="468"/>
    </row>
    <row r="26" spans="1:21">
      <c r="A26" s="468"/>
      <c r="B26" s="583"/>
      <c r="C26" s="583"/>
      <c r="D26" s="583"/>
      <c r="E26" s="583"/>
      <c r="F26" s="583"/>
      <c r="G26" s="583"/>
      <c r="H26" s="583"/>
      <c r="I26" s="468"/>
      <c r="J26" s="468"/>
      <c r="K26" s="468"/>
      <c r="L26" s="468"/>
      <c r="M26" s="468"/>
      <c r="N26" s="468"/>
      <c r="O26" s="468"/>
      <c r="P26" s="468"/>
      <c r="Q26" s="468"/>
      <c r="R26" s="468"/>
    </row>
    <row r="27" spans="1:21">
      <c r="A27" s="468"/>
      <c r="B27" s="583"/>
      <c r="C27" s="583"/>
      <c r="D27" s="583"/>
      <c r="E27" s="583"/>
      <c r="F27" s="583"/>
      <c r="G27" s="583"/>
      <c r="H27" s="583"/>
      <c r="I27" s="468"/>
      <c r="J27" s="468"/>
      <c r="K27" s="468"/>
      <c r="L27" s="468"/>
      <c r="M27" s="468"/>
      <c r="N27" s="468"/>
      <c r="O27" s="468"/>
      <c r="P27" s="468"/>
      <c r="Q27" s="468"/>
      <c r="R27" s="468"/>
    </row>
    <row r="28" spans="1:21">
      <c r="A28" s="468"/>
      <c r="B28" s="468"/>
      <c r="C28" s="468"/>
      <c r="D28" s="468"/>
      <c r="E28" s="468"/>
      <c r="F28" s="468"/>
      <c r="G28" s="468"/>
      <c r="H28" s="468"/>
      <c r="I28" s="468"/>
      <c r="J28" s="468"/>
      <c r="K28" s="468"/>
      <c r="L28" s="468"/>
      <c r="M28" s="468"/>
      <c r="N28" s="468"/>
      <c r="O28" s="468"/>
      <c r="P28" s="468"/>
      <c r="Q28" s="468"/>
      <c r="R28" s="468"/>
    </row>
    <row r="29" spans="1:21" ht="16.2">
      <c r="A29" s="468"/>
      <c r="B29" s="471"/>
      <c r="C29" s="472"/>
      <c r="D29" s="471"/>
      <c r="E29" s="471"/>
      <c r="F29" s="471"/>
      <c r="G29" s="471"/>
      <c r="H29" s="471"/>
      <c r="I29" s="471"/>
      <c r="J29" s="468"/>
      <c r="K29" s="468"/>
      <c r="L29" s="468"/>
      <c r="M29" s="468"/>
      <c r="N29" s="468"/>
      <c r="O29" s="468"/>
      <c r="P29" s="468"/>
      <c r="Q29" s="468"/>
      <c r="R29" s="468"/>
    </row>
    <row r="30" spans="1:21">
      <c r="A30" s="468"/>
      <c r="B30" s="468"/>
      <c r="C30" s="468"/>
      <c r="D30" s="468"/>
      <c r="E30" s="468"/>
      <c r="F30" s="468"/>
      <c r="G30" s="468"/>
      <c r="H30" s="468"/>
      <c r="I30" s="468"/>
      <c r="J30" s="468"/>
      <c r="K30" s="468"/>
      <c r="L30" s="468"/>
      <c r="M30" s="468"/>
      <c r="N30" s="468"/>
      <c r="O30" s="468"/>
      <c r="P30" s="468"/>
      <c r="Q30" s="468"/>
      <c r="R30" s="468"/>
    </row>
    <row r="31" spans="1:21">
      <c r="A31" s="585"/>
      <c r="B31" s="586"/>
      <c r="C31" s="586"/>
      <c r="D31" s="586"/>
      <c r="E31" s="586"/>
      <c r="F31" s="586"/>
      <c r="G31" s="586"/>
      <c r="H31" s="586"/>
      <c r="I31" s="586"/>
      <c r="J31" s="586"/>
      <c r="K31" s="586"/>
      <c r="L31" s="586"/>
      <c r="M31" s="586"/>
      <c r="N31" s="586"/>
      <c r="O31" s="586"/>
      <c r="P31" s="586"/>
      <c r="Q31" s="586"/>
      <c r="R31" s="586"/>
    </row>
    <row r="32" spans="1:21">
      <c r="A32" s="586"/>
      <c r="B32" s="586"/>
      <c r="C32" s="586"/>
      <c r="D32" s="586"/>
      <c r="E32" s="586"/>
      <c r="F32" s="586"/>
      <c r="G32" s="586"/>
      <c r="H32" s="586"/>
      <c r="I32" s="586"/>
      <c r="J32" s="586"/>
      <c r="K32" s="586"/>
      <c r="L32" s="586"/>
      <c r="M32" s="586"/>
      <c r="N32" s="586"/>
      <c r="O32" s="586"/>
      <c r="P32" s="586"/>
      <c r="Q32" s="586"/>
      <c r="R32" s="586"/>
    </row>
    <row r="33" spans="1:18">
      <c r="A33" s="586"/>
      <c r="B33" s="586"/>
      <c r="C33" s="586"/>
      <c r="D33" s="586"/>
      <c r="E33" s="586"/>
      <c r="F33" s="586"/>
      <c r="G33" s="586"/>
      <c r="H33" s="586"/>
      <c r="I33" s="586"/>
      <c r="J33" s="586"/>
      <c r="K33" s="586"/>
      <c r="L33" s="586"/>
      <c r="M33" s="586"/>
      <c r="N33" s="586"/>
      <c r="O33" s="586"/>
      <c r="P33" s="586"/>
      <c r="Q33" s="586"/>
      <c r="R33" s="586"/>
    </row>
    <row r="34" spans="1:18">
      <c r="A34" s="586"/>
      <c r="B34" s="586"/>
      <c r="C34" s="586"/>
      <c r="D34" s="586"/>
      <c r="E34" s="586"/>
      <c r="F34" s="586"/>
      <c r="G34" s="586"/>
      <c r="H34" s="586"/>
      <c r="I34" s="586"/>
      <c r="J34" s="586"/>
      <c r="K34" s="586"/>
      <c r="L34" s="586"/>
      <c r="M34" s="586"/>
      <c r="N34" s="586"/>
      <c r="O34" s="586"/>
      <c r="P34" s="586"/>
      <c r="Q34" s="586"/>
      <c r="R34" s="586"/>
    </row>
    <row r="35" spans="1:18">
      <c r="A35" s="586"/>
      <c r="B35" s="586"/>
      <c r="C35" s="586"/>
      <c r="D35" s="586"/>
      <c r="E35" s="586"/>
      <c r="F35" s="586"/>
      <c r="G35" s="586"/>
      <c r="H35" s="586"/>
      <c r="I35" s="586"/>
      <c r="J35" s="586"/>
      <c r="K35" s="586"/>
      <c r="L35" s="586"/>
      <c r="M35" s="586"/>
      <c r="N35" s="586"/>
      <c r="O35" s="586"/>
      <c r="P35" s="586"/>
      <c r="Q35" s="586"/>
      <c r="R35" s="586"/>
    </row>
    <row r="36" spans="1:18">
      <c r="A36" s="586"/>
      <c r="B36" s="586"/>
      <c r="C36" s="586"/>
      <c r="D36" s="586"/>
      <c r="E36" s="586"/>
      <c r="F36" s="586"/>
      <c r="G36" s="586"/>
      <c r="H36" s="586"/>
      <c r="I36" s="586"/>
      <c r="J36" s="586"/>
      <c r="K36" s="586"/>
      <c r="L36" s="586"/>
      <c r="M36" s="586"/>
      <c r="N36" s="586"/>
      <c r="O36" s="586"/>
      <c r="P36" s="586"/>
      <c r="Q36" s="586"/>
      <c r="R36" s="586"/>
    </row>
    <row r="37" spans="1:18">
      <c r="A37" s="586"/>
      <c r="B37" s="586"/>
      <c r="C37" s="586"/>
      <c r="D37" s="586"/>
      <c r="E37" s="586"/>
      <c r="F37" s="586"/>
      <c r="G37" s="586"/>
      <c r="H37" s="586"/>
      <c r="I37" s="586"/>
      <c r="J37" s="586"/>
      <c r="K37" s="586"/>
      <c r="L37" s="586"/>
      <c r="M37" s="586"/>
      <c r="N37" s="586"/>
      <c r="O37" s="586"/>
      <c r="P37" s="586"/>
      <c r="Q37" s="586"/>
      <c r="R37" s="586"/>
    </row>
    <row r="38" spans="1:18">
      <c r="A38" s="586"/>
      <c r="B38" s="586"/>
      <c r="C38" s="586"/>
      <c r="D38" s="586"/>
      <c r="E38" s="586"/>
      <c r="F38" s="586"/>
      <c r="G38" s="586"/>
      <c r="H38" s="586"/>
      <c r="I38" s="586"/>
      <c r="J38" s="586"/>
      <c r="K38" s="586"/>
      <c r="L38" s="586"/>
      <c r="M38" s="586"/>
      <c r="N38" s="586"/>
      <c r="O38" s="586"/>
      <c r="P38" s="586"/>
      <c r="Q38" s="586"/>
      <c r="R38" s="586"/>
    </row>
    <row r="39" spans="1:18">
      <c r="A39" s="586"/>
      <c r="B39" s="586"/>
      <c r="C39" s="586"/>
      <c r="D39" s="586"/>
      <c r="E39" s="586"/>
      <c r="F39" s="586"/>
      <c r="G39" s="586"/>
      <c r="H39" s="586"/>
      <c r="I39" s="586"/>
      <c r="J39" s="586"/>
      <c r="K39" s="586"/>
      <c r="L39" s="586"/>
      <c r="M39" s="586"/>
      <c r="N39" s="586"/>
      <c r="O39" s="586"/>
      <c r="P39" s="586"/>
      <c r="Q39" s="586"/>
      <c r="R39" s="586"/>
    </row>
    <row r="40" spans="1:18">
      <c r="A40" s="586"/>
      <c r="B40" s="586"/>
      <c r="C40" s="586"/>
      <c r="D40" s="586"/>
      <c r="E40" s="586"/>
      <c r="F40" s="586"/>
      <c r="G40" s="586"/>
      <c r="H40" s="586"/>
      <c r="I40" s="586"/>
      <c r="J40" s="586"/>
      <c r="K40" s="586"/>
      <c r="L40" s="586"/>
      <c r="M40" s="586"/>
      <c r="N40" s="586"/>
      <c r="O40" s="586"/>
      <c r="P40" s="586"/>
      <c r="Q40" s="586"/>
      <c r="R40" s="586"/>
    </row>
    <row r="41" spans="1:18">
      <c r="A41" s="513"/>
      <c r="B41" s="513"/>
      <c r="C41" s="513"/>
      <c r="D41" s="513"/>
      <c r="E41" s="513"/>
      <c r="F41" s="513"/>
      <c r="G41" s="513"/>
      <c r="H41" s="513"/>
      <c r="I41" s="513"/>
      <c r="J41" s="513"/>
      <c r="K41" s="513"/>
      <c r="L41" s="513"/>
      <c r="M41" s="513"/>
      <c r="N41" s="513"/>
      <c r="O41" s="513"/>
      <c r="P41" s="513"/>
      <c r="Q41" s="513"/>
      <c r="R41" s="513"/>
    </row>
    <row r="42" spans="1:18">
      <c r="A42" s="513"/>
      <c r="B42" s="513"/>
      <c r="C42" s="513"/>
      <c r="D42" s="513"/>
      <c r="E42" s="513"/>
      <c r="F42" s="513"/>
      <c r="G42" s="513"/>
      <c r="H42" s="513"/>
      <c r="I42" s="513"/>
      <c r="J42" s="513"/>
      <c r="K42" s="513"/>
      <c r="L42" s="513"/>
      <c r="M42" s="513"/>
      <c r="N42" s="513"/>
      <c r="O42" s="513"/>
      <c r="P42" s="513"/>
      <c r="Q42" s="513"/>
      <c r="R42" s="513"/>
    </row>
    <row r="43" spans="1:18">
      <c r="A43" s="513"/>
      <c r="B43" s="513"/>
      <c r="C43" s="513"/>
      <c r="D43" s="513"/>
      <c r="E43" s="513"/>
      <c r="F43" s="513"/>
      <c r="G43" s="513"/>
      <c r="H43" s="513"/>
      <c r="I43" s="513"/>
      <c r="J43" s="513"/>
      <c r="K43" s="513"/>
      <c r="L43" s="513"/>
      <c r="M43" s="513"/>
      <c r="N43" s="513"/>
      <c r="O43" s="513"/>
      <c r="P43" s="513"/>
      <c r="Q43" s="513"/>
      <c r="R43" s="513"/>
    </row>
    <row r="44" spans="1:18">
      <c r="A44" s="513"/>
      <c r="B44" s="513"/>
      <c r="C44" s="513"/>
      <c r="D44" s="513"/>
      <c r="E44" s="513"/>
      <c r="F44" s="513"/>
      <c r="G44" s="513"/>
      <c r="H44" s="513"/>
      <c r="I44" s="513"/>
      <c r="J44" s="513"/>
      <c r="K44" s="513"/>
      <c r="L44" s="513"/>
      <c r="M44" s="513"/>
      <c r="N44" s="513"/>
      <c r="O44" s="513"/>
      <c r="P44" s="513"/>
      <c r="Q44" s="513"/>
      <c r="R44" s="513"/>
    </row>
    <row r="45" spans="1:18">
      <c r="A45" s="513"/>
      <c r="B45" s="513"/>
      <c r="C45" s="513"/>
      <c r="D45" s="513"/>
      <c r="E45" s="513"/>
      <c r="F45" s="513"/>
      <c r="G45" s="513"/>
      <c r="H45" s="513"/>
      <c r="I45" s="513"/>
      <c r="J45" s="513"/>
      <c r="K45" s="513"/>
      <c r="L45" s="513"/>
      <c r="M45" s="513"/>
      <c r="N45" s="513"/>
      <c r="O45" s="513"/>
      <c r="P45" s="513"/>
      <c r="Q45" s="513"/>
      <c r="R45" s="513"/>
    </row>
    <row r="46" spans="1:18">
      <c r="A46" s="513"/>
      <c r="B46" s="513"/>
      <c r="C46" s="513"/>
      <c r="D46" s="513"/>
      <c r="E46" s="513"/>
      <c r="F46" s="513"/>
      <c r="G46" s="513"/>
      <c r="H46" s="513"/>
      <c r="I46" s="513"/>
      <c r="J46" s="513"/>
      <c r="K46" s="513"/>
      <c r="L46" s="513"/>
      <c r="M46" s="513"/>
      <c r="N46" s="513"/>
      <c r="O46" s="513"/>
      <c r="P46" s="513"/>
      <c r="Q46" s="513"/>
      <c r="R46" s="513"/>
    </row>
    <row r="47" spans="1:18">
      <c r="A47" s="513"/>
      <c r="B47" s="513"/>
      <c r="C47" s="513"/>
      <c r="D47" s="513"/>
      <c r="E47" s="513"/>
      <c r="F47" s="513"/>
      <c r="G47" s="513"/>
      <c r="H47" s="513"/>
      <c r="I47" s="513"/>
      <c r="J47" s="513"/>
      <c r="K47" s="513"/>
      <c r="L47" s="513"/>
      <c r="M47" s="513"/>
      <c r="N47" s="513"/>
      <c r="O47" s="513"/>
      <c r="P47" s="513"/>
      <c r="Q47" s="513"/>
      <c r="R47" s="513"/>
    </row>
    <row r="48" spans="1:18">
      <c r="A48" s="513"/>
      <c r="B48" s="513"/>
      <c r="C48" s="513"/>
      <c r="D48" s="513"/>
      <c r="E48" s="513"/>
      <c r="F48" s="513"/>
      <c r="G48" s="513"/>
      <c r="H48" s="513"/>
      <c r="I48" s="513"/>
      <c r="J48" s="513"/>
      <c r="K48" s="513"/>
      <c r="L48" s="513"/>
      <c r="M48" s="513"/>
      <c r="N48" s="513"/>
      <c r="O48" s="513"/>
      <c r="P48" s="513"/>
      <c r="Q48" s="513"/>
      <c r="R48" s="513"/>
    </row>
    <row r="49" spans="1:18">
      <c r="A49" s="513"/>
      <c r="B49" s="513"/>
      <c r="C49" s="513"/>
      <c r="D49" s="513"/>
      <c r="E49" s="513"/>
      <c r="F49" s="513"/>
      <c r="G49" s="513"/>
      <c r="H49" s="513"/>
      <c r="I49" s="513"/>
      <c r="J49" s="513"/>
      <c r="K49" s="513"/>
      <c r="L49" s="513"/>
      <c r="M49" s="513"/>
      <c r="N49" s="513"/>
      <c r="O49" s="513"/>
      <c r="P49" s="513"/>
      <c r="Q49" s="513"/>
      <c r="R49" s="513"/>
    </row>
    <row r="50" spans="1:18">
      <c r="A50" s="513"/>
      <c r="B50" s="513"/>
      <c r="C50" s="513"/>
      <c r="D50" s="513"/>
      <c r="E50" s="513"/>
      <c r="F50" s="513"/>
      <c r="G50" s="513"/>
      <c r="H50" s="513"/>
      <c r="I50" s="513"/>
      <c r="J50" s="513"/>
      <c r="K50" s="513"/>
      <c r="L50" s="513"/>
      <c r="M50" s="513"/>
      <c r="N50" s="513"/>
      <c r="O50" s="513"/>
      <c r="P50" s="513"/>
      <c r="Q50" s="513"/>
      <c r="R50" s="513"/>
    </row>
    <row r="51" spans="1:18">
      <c r="A51" s="513"/>
      <c r="B51" s="513"/>
      <c r="C51" s="513"/>
      <c r="D51" s="513"/>
      <c r="E51" s="513"/>
      <c r="F51" s="513"/>
      <c r="G51" s="513"/>
      <c r="H51" s="513"/>
      <c r="I51" s="513"/>
      <c r="J51" s="513"/>
      <c r="K51" s="513"/>
      <c r="L51" s="513"/>
      <c r="M51" s="513"/>
      <c r="N51" s="513"/>
      <c r="O51" s="513"/>
      <c r="P51" s="513"/>
      <c r="Q51" s="513"/>
      <c r="R51" s="513"/>
    </row>
    <row r="52" spans="1:18">
      <c r="A52" s="513"/>
      <c r="B52" s="513"/>
      <c r="C52" s="513"/>
      <c r="D52" s="513"/>
      <c r="E52" s="513"/>
      <c r="F52" s="513"/>
      <c r="G52" s="513"/>
      <c r="H52" s="513"/>
      <c r="I52" s="513"/>
      <c r="J52" s="513"/>
      <c r="K52" s="513"/>
      <c r="L52" s="513"/>
      <c r="M52" s="513"/>
      <c r="N52" s="513"/>
      <c r="O52" s="513"/>
      <c r="P52" s="513"/>
      <c r="Q52" s="513"/>
      <c r="R52" s="513"/>
    </row>
    <row r="53" spans="1:18">
      <c r="A53" s="513"/>
      <c r="B53" s="513"/>
      <c r="C53" s="513"/>
      <c r="D53" s="513"/>
      <c r="E53" s="513"/>
      <c r="F53" s="513"/>
      <c r="G53" s="513"/>
      <c r="H53" s="513"/>
      <c r="I53" s="513"/>
      <c r="J53" s="513"/>
      <c r="K53" s="513"/>
      <c r="L53" s="513"/>
      <c r="M53" s="513"/>
      <c r="N53" s="513"/>
      <c r="O53" s="513"/>
      <c r="P53" s="513"/>
      <c r="Q53" s="513"/>
      <c r="R53" s="513"/>
    </row>
    <row r="54" spans="1:18">
      <c r="A54" s="513"/>
      <c r="B54" s="513"/>
      <c r="C54" s="513"/>
      <c r="D54" s="513"/>
      <c r="E54" s="513"/>
      <c r="F54" s="513"/>
      <c r="G54" s="513"/>
      <c r="H54" s="513"/>
      <c r="I54" s="513"/>
      <c r="J54" s="513"/>
      <c r="K54" s="513"/>
      <c r="L54" s="513"/>
      <c r="M54" s="513"/>
      <c r="N54" s="513"/>
      <c r="O54" s="513"/>
      <c r="P54" s="513"/>
      <c r="Q54" s="513"/>
      <c r="R54" s="513"/>
    </row>
    <row r="55" spans="1:18">
      <c r="A55" s="513"/>
      <c r="B55" s="513"/>
      <c r="C55" s="513"/>
      <c r="D55" s="513"/>
      <c r="E55" s="513"/>
      <c r="F55" s="513"/>
      <c r="G55" s="513"/>
      <c r="H55" s="513"/>
      <c r="I55" s="513"/>
      <c r="J55" s="513"/>
      <c r="K55" s="513"/>
      <c r="L55" s="513"/>
      <c r="M55" s="513"/>
      <c r="N55" s="513"/>
      <c r="O55" s="513"/>
      <c r="P55" s="513"/>
      <c r="Q55" s="513"/>
      <c r="R55" s="513"/>
    </row>
    <row r="56" spans="1:18">
      <c r="A56" s="513"/>
      <c r="B56" s="513"/>
      <c r="C56" s="513"/>
      <c r="D56" s="513"/>
      <c r="E56" s="513"/>
      <c r="F56" s="513"/>
      <c r="G56" s="513"/>
      <c r="H56" s="513"/>
      <c r="I56" s="513"/>
      <c r="J56" s="513"/>
      <c r="K56" s="513"/>
      <c r="L56" s="513"/>
      <c r="M56" s="513"/>
      <c r="N56" s="513"/>
      <c r="O56" s="513"/>
      <c r="P56" s="513"/>
      <c r="Q56" s="513"/>
      <c r="R56" s="513"/>
    </row>
    <row r="57" spans="1:18">
      <c r="A57" s="513"/>
      <c r="B57" s="513"/>
      <c r="C57" s="513"/>
      <c r="D57" s="513"/>
      <c r="E57" s="513"/>
      <c r="F57" s="513"/>
      <c r="G57" s="513"/>
      <c r="H57" s="513"/>
      <c r="I57" s="513"/>
      <c r="J57" s="513"/>
      <c r="K57" s="513"/>
      <c r="L57" s="513"/>
      <c r="M57" s="513"/>
      <c r="N57" s="513"/>
      <c r="O57" s="513"/>
      <c r="P57" s="513"/>
      <c r="Q57" s="513"/>
      <c r="R57" s="513"/>
    </row>
    <row r="58" spans="1:18">
      <c r="A58" s="513"/>
      <c r="B58" s="513"/>
      <c r="C58" s="513"/>
      <c r="D58" s="513"/>
      <c r="E58" s="513"/>
      <c r="F58" s="513"/>
      <c r="G58" s="513"/>
      <c r="H58" s="513"/>
      <c r="I58" s="513"/>
      <c r="J58" s="513"/>
      <c r="K58" s="513"/>
      <c r="L58" s="513"/>
      <c r="M58" s="513"/>
      <c r="N58" s="513"/>
      <c r="O58" s="513"/>
      <c r="P58" s="513"/>
      <c r="Q58" s="513"/>
      <c r="R58" s="513"/>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1" sqref="H21:L21"/>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2.44140625" style="100" customWidth="1"/>
    <col min="13" max="13" width="13.44140625" style="72" customWidth="1"/>
    <col min="14" max="14" width="22.44140625" style="57" customWidth="1"/>
    <col min="15" max="15" width="9" style="58"/>
    <col min="16" max="16384" width="9" style="57"/>
  </cols>
  <sheetData>
    <row r="1" spans="1:16" ht="26.25" customHeight="1" thickTop="1">
      <c r="A1" s="49" t="s">
        <v>269</v>
      </c>
      <c r="B1" s="50"/>
      <c r="C1" s="50"/>
      <c r="D1" s="51"/>
      <c r="E1" s="51"/>
      <c r="F1" s="52"/>
      <c r="G1" s="53"/>
      <c r="H1" s="54"/>
      <c r="I1" s="261" t="s">
        <v>38</v>
      </c>
      <c r="J1" s="74"/>
      <c r="K1" s="55"/>
      <c r="L1" s="262"/>
      <c r="M1" s="56"/>
    </row>
    <row r="2" spans="1:16" ht="17.399999999999999">
      <c r="A2" s="59"/>
      <c r="B2" s="263"/>
      <c r="C2" s="263"/>
      <c r="D2" s="263"/>
      <c r="E2" s="263"/>
      <c r="F2" s="263"/>
      <c r="G2" s="60"/>
      <c r="H2" s="61"/>
      <c r="I2" s="264" t="s">
        <v>39</v>
      </c>
      <c r="J2" s="62"/>
      <c r="K2" s="265" t="s">
        <v>21</v>
      </c>
      <c r="L2" s="63"/>
      <c r="M2" s="56"/>
      <c r="N2" s="222"/>
      <c r="P2" s="157"/>
    </row>
    <row r="3" spans="1:16" ht="17.399999999999999">
      <c r="A3" s="266" t="s">
        <v>29</v>
      </c>
      <c r="B3" s="267"/>
      <c r="D3" s="268"/>
      <c r="E3" s="268"/>
      <c r="F3" s="268"/>
      <c r="G3" s="64"/>
      <c r="H3"/>
      <c r="J3" s="269"/>
      <c r="L3" s="55"/>
      <c r="M3" s="66"/>
    </row>
    <row r="4" spans="1:16" ht="17.399999999999999">
      <c r="A4" s="67"/>
      <c r="B4" s="267"/>
      <c r="C4" s="100"/>
      <c r="D4" s="268"/>
      <c r="E4" s="268"/>
      <c r="F4" s="270"/>
      <c r="G4" s="68"/>
      <c r="H4" s="69"/>
      <c r="I4" s="69"/>
      <c r="J4" s="74"/>
      <c r="L4" s="55"/>
      <c r="M4" s="66"/>
      <c r="N4" s="338"/>
    </row>
    <row r="5" spans="1:16">
      <c r="A5" s="271"/>
      <c r="D5" s="268"/>
      <c r="E5" s="70"/>
      <c r="F5" s="272"/>
      <c r="G5" s="71"/>
      <c r="H5"/>
      <c r="I5" s="273"/>
      <c r="J5" s="74"/>
      <c r="M5" s="66"/>
    </row>
    <row r="6" spans="1:16" ht="17.399999999999999">
      <c r="A6" s="271"/>
      <c r="D6" s="268"/>
      <c r="E6" s="272"/>
      <c r="F6" s="272"/>
      <c r="G6" s="71"/>
      <c r="H6" s="61"/>
      <c r="I6" s="274"/>
      <c r="J6" s="74"/>
      <c r="M6" s="66"/>
    </row>
    <row r="7" spans="1:16">
      <c r="A7" s="271"/>
      <c r="D7" s="268"/>
      <c r="E7" s="272"/>
      <c r="F7" s="272"/>
      <c r="G7" s="71"/>
      <c r="H7" s="275"/>
      <c r="I7" s="273"/>
      <c r="J7" s="74"/>
      <c r="M7" s="66"/>
    </row>
    <row r="8" spans="1:16">
      <c r="A8" s="271"/>
      <c r="D8" s="268"/>
      <c r="E8" s="272"/>
      <c r="F8" s="272"/>
      <c r="G8" s="71"/>
      <c r="H8" s="62"/>
      <c r="I8" s="42"/>
      <c r="J8" s="42"/>
      <c r="K8" s="42"/>
    </row>
    <row r="9" spans="1:16">
      <c r="A9" s="271"/>
      <c r="D9" s="268"/>
      <c r="E9" s="272"/>
      <c r="F9" s="272"/>
      <c r="G9" s="71"/>
      <c r="H9" s="42"/>
      <c r="I9" s="42"/>
      <c r="J9" s="42"/>
      <c r="K9" s="42"/>
      <c r="N9" s="73"/>
    </row>
    <row r="10" spans="1:16">
      <c r="A10" s="271"/>
      <c r="D10" s="268"/>
      <c r="E10" s="272"/>
      <c r="F10" s="272"/>
      <c r="G10" s="71"/>
      <c r="H10" s="42"/>
      <c r="I10" s="42"/>
      <c r="J10" s="42"/>
      <c r="K10" s="42"/>
      <c r="N10" s="73" t="s">
        <v>40</v>
      </c>
    </row>
    <row r="11" spans="1:16">
      <c r="A11" s="271"/>
      <c r="D11" s="268"/>
      <c r="E11" s="272"/>
      <c r="F11" s="272"/>
      <c r="G11" s="71"/>
      <c r="H11" s="42"/>
      <c r="I11" s="42"/>
      <c r="J11" s="42"/>
      <c r="K11" s="42"/>
    </row>
    <row r="12" spans="1:16">
      <c r="A12" s="271"/>
      <c r="D12" s="268"/>
      <c r="E12" s="272"/>
      <c r="F12" s="272"/>
      <c r="G12" s="71"/>
      <c r="H12" s="42"/>
      <c r="I12" s="42"/>
      <c r="J12" s="42"/>
      <c r="K12" s="42"/>
      <c r="N12" s="73" t="s">
        <v>41</v>
      </c>
      <c r="O12" s="382"/>
    </row>
    <row r="13" spans="1:16">
      <c r="A13" s="271"/>
      <c r="D13" s="268"/>
      <c r="E13" s="272"/>
      <c r="F13" s="272"/>
      <c r="G13" s="71"/>
      <c r="H13" s="42"/>
      <c r="I13" s="42"/>
      <c r="J13" s="42"/>
      <c r="K13" s="42"/>
    </row>
    <row r="14" spans="1:16">
      <c r="A14" s="271"/>
      <c r="D14" s="268"/>
      <c r="E14" s="272"/>
      <c r="F14" s="272"/>
      <c r="G14" s="71"/>
      <c r="H14" s="42"/>
      <c r="I14" s="42"/>
      <c r="J14" s="42"/>
      <c r="K14" s="42"/>
      <c r="N14" s="467" t="s">
        <v>42</v>
      </c>
    </row>
    <row r="15" spans="1:16">
      <c r="A15" s="271"/>
      <c r="D15" s="268"/>
      <c r="E15" s="268" t="s">
        <v>21</v>
      </c>
      <c r="F15" s="270"/>
      <c r="G15" s="64"/>
      <c r="H15" s="275"/>
      <c r="I15" s="273"/>
      <c r="J15" s="62"/>
    </row>
    <row r="16" spans="1:16">
      <c r="A16" s="271"/>
      <c r="D16" s="268"/>
      <c r="E16" s="268"/>
      <c r="F16" s="270"/>
      <c r="G16" s="64"/>
      <c r="I16" s="273"/>
      <c r="J16" s="74"/>
      <c r="N16" s="340" t="s">
        <v>261</v>
      </c>
    </row>
    <row r="17" spans="1:19" ht="20.25" customHeight="1" thickBot="1">
      <c r="A17" s="587" t="s">
        <v>317</v>
      </c>
      <c r="B17" s="588"/>
      <c r="C17" s="588"/>
      <c r="D17" s="277"/>
      <c r="E17" s="278"/>
      <c r="F17" s="588" t="s">
        <v>318</v>
      </c>
      <c r="G17" s="589"/>
      <c r="H17" s="275"/>
      <c r="I17" s="273"/>
      <c r="J17" s="62"/>
      <c r="L17" s="63"/>
      <c r="M17" s="66"/>
      <c r="N17" s="276" t="s">
        <v>134</v>
      </c>
    </row>
    <row r="18" spans="1:19" ht="39" customHeight="1" thickTop="1">
      <c r="A18" s="590" t="s">
        <v>43</v>
      </c>
      <c r="B18" s="591"/>
      <c r="C18" s="592"/>
      <c r="D18" s="279" t="s">
        <v>44</v>
      </c>
      <c r="E18" s="280"/>
      <c r="F18" s="593" t="s">
        <v>45</v>
      </c>
      <c r="G18" s="594"/>
      <c r="I18" s="273"/>
      <c r="J18" s="74"/>
      <c r="M18" s="66"/>
      <c r="Q18" s="57" t="s">
        <v>29</v>
      </c>
      <c r="S18" s="57" t="s">
        <v>21</v>
      </c>
    </row>
    <row r="19" spans="1:19" ht="30" customHeight="1">
      <c r="A19" s="595" t="s">
        <v>268</v>
      </c>
      <c r="B19" s="595"/>
      <c r="C19" s="595"/>
      <c r="D19" s="595"/>
      <c r="E19" s="595"/>
      <c r="F19" s="595"/>
      <c r="G19" s="595"/>
      <c r="H19" s="281"/>
      <c r="I19" s="75" t="s">
        <v>46</v>
      </c>
      <c r="J19" s="75"/>
      <c r="K19" s="75"/>
      <c r="L19" s="63"/>
      <c r="M19" s="66"/>
    </row>
    <row r="20" spans="1:19" ht="17.399999999999999">
      <c r="E20" s="282" t="s">
        <v>47</v>
      </c>
      <c r="F20" s="283" t="s">
        <v>48</v>
      </c>
      <c r="H20" s="385" t="s">
        <v>212</v>
      </c>
      <c r="I20" s="273"/>
      <c r="J20" s="74" t="s">
        <v>21</v>
      </c>
      <c r="K20" s="284" t="s">
        <v>21</v>
      </c>
      <c r="M20" s="66"/>
    </row>
    <row r="21" spans="1:19" ht="16.8" thickBot="1">
      <c r="A21" s="285"/>
      <c r="B21" s="596">
        <v>45004</v>
      </c>
      <c r="C21" s="597"/>
      <c r="D21" s="286" t="s">
        <v>49</v>
      </c>
      <c r="E21" s="598" t="s">
        <v>50</v>
      </c>
      <c r="F21" s="599"/>
      <c r="G21" s="65" t="s">
        <v>51</v>
      </c>
      <c r="H21" s="606" t="s">
        <v>315</v>
      </c>
      <c r="I21" s="607"/>
      <c r="J21" s="607"/>
      <c r="K21" s="607"/>
      <c r="L21" s="607"/>
      <c r="M21" s="76" t="s">
        <v>212</v>
      </c>
      <c r="N21" s="77"/>
    </row>
    <row r="22" spans="1:19" ht="36" customHeight="1" thickTop="1" thickBot="1">
      <c r="A22" s="287" t="s">
        <v>52</v>
      </c>
      <c r="B22" s="608" t="s">
        <v>53</v>
      </c>
      <c r="C22" s="609"/>
      <c r="D22" s="610"/>
      <c r="E22" s="78" t="s">
        <v>304</v>
      </c>
      <c r="F22" s="78" t="s">
        <v>316</v>
      </c>
      <c r="G22" s="288" t="s">
        <v>54</v>
      </c>
      <c r="H22" s="611" t="s">
        <v>55</v>
      </c>
      <c r="I22" s="612"/>
      <c r="J22" s="612"/>
      <c r="K22" s="612"/>
      <c r="L22" s="613"/>
      <c r="M22" s="289" t="s">
        <v>56</v>
      </c>
      <c r="N22" s="290" t="s">
        <v>57</v>
      </c>
      <c r="R22" s="57" t="s">
        <v>29</v>
      </c>
    </row>
    <row r="23" spans="1:19" ht="71.400000000000006" customHeight="1" thickBot="1">
      <c r="A23" s="560" t="s">
        <v>58</v>
      </c>
      <c r="B23" s="616" t="str">
        <f t="shared" ref="B23" si="0">IF(G23&gt;5,"☆☆☆☆",IF(AND(G23&gt;=2.39,G23&lt;5),"☆☆☆",IF(AND(G23&gt;=1.39,G23&lt;2.4),"☆☆",IF(AND(G23&gt;0,G23&lt;1.4),"☆",IF(AND(G23&gt;=-1.39,G23&lt;0),"★",IF(AND(G23&gt;=-2.39,G23&lt;-1.4),"★★",IF(AND(G23&gt;=-3.39,G23&lt;-2.4),"★★★")))))))</f>
        <v>★</v>
      </c>
      <c r="C23" s="617"/>
      <c r="D23" s="618"/>
      <c r="E23" s="159">
        <v>3.37</v>
      </c>
      <c r="F23" s="564">
        <v>2.88</v>
      </c>
      <c r="G23" s="561">
        <f>F23-E23</f>
        <v>-0.49000000000000021</v>
      </c>
      <c r="H23" s="614" t="s">
        <v>321</v>
      </c>
      <c r="I23" s="614"/>
      <c r="J23" s="614"/>
      <c r="K23" s="614"/>
      <c r="L23" s="615"/>
      <c r="M23" s="567" t="s">
        <v>284</v>
      </c>
      <c r="N23" s="568">
        <v>45002</v>
      </c>
      <c r="O23" s="354" t="s">
        <v>226</v>
      </c>
    </row>
    <row r="24" spans="1:19" ht="66" customHeight="1" thickBot="1">
      <c r="A24" s="291" t="s">
        <v>59</v>
      </c>
      <c r="B24" s="616" t="str">
        <f t="shared" ref="B24" si="1">IF(G24&gt;5,"☆☆☆☆",IF(AND(G24&gt;=2.39,G24&lt;5),"☆☆☆",IF(AND(G24&gt;=1.39,G24&lt;2.4),"☆☆",IF(AND(G24&gt;0,G24&lt;1.4),"☆",IF(AND(G24&gt;=-1.39,G24&lt;0),"★",IF(AND(G24&gt;=-2.39,G24&lt;-1.4),"★★",IF(AND(G24&gt;=-3.39,G24&lt;-2.4),"★★★")))))))</f>
        <v>★★</v>
      </c>
      <c r="C24" s="617"/>
      <c r="D24" s="618"/>
      <c r="E24" s="425">
        <v>7.4</v>
      </c>
      <c r="F24" s="159">
        <v>5.07</v>
      </c>
      <c r="G24" s="396">
        <f t="shared" ref="G24:G70" si="2">F24-E24</f>
        <v>-2.33</v>
      </c>
      <c r="H24" s="619"/>
      <c r="I24" s="620"/>
      <c r="J24" s="620"/>
      <c r="K24" s="620"/>
      <c r="L24" s="621"/>
      <c r="M24" s="213"/>
      <c r="N24" s="214"/>
      <c r="O24" s="354" t="s">
        <v>59</v>
      </c>
      <c r="Q24" s="57" t="s">
        <v>29</v>
      </c>
    </row>
    <row r="25" spans="1:19" ht="81" customHeight="1" thickBot="1">
      <c r="A25" s="360" t="s">
        <v>60</v>
      </c>
      <c r="B25" s="600" t="str">
        <f t="shared" ref="B25:B69" si="3">IF(G25&gt;5,"☆☆☆☆",IF(AND(G25&gt;=2.39,G25&lt;5),"☆☆☆",IF(AND(G25&gt;=1.39,G25&lt;2.4),"☆☆",IF(AND(G25&gt;0,G25&lt;1.4),"☆",IF(AND(G25&gt;=-1.39,G25&lt;0),"★",IF(AND(G25&gt;=-2.39,G25&lt;-1.4),"★★",IF(AND(G25&gt;=-3.39,G25&lt;-2.4),"★★★")))))))</f>
        <v>☆</v>
      </c>
      <c r="C25" s="601"/>
      <c r="D25" s="602"/>
      <c r="E25" s="425">
        <v>6</v>
      </c>
      <c r="F25" s="425">
        <v>6.15</v>
      </c>
      <c r="G25" s="396">
        <f t="shared" si="2"/>
        <v>0.15000000000000036</v>
      </c>
      <c r="H25" s="603" t="s">
        <v>296</v>
      </c>
      <c r="I25" s="604"/>
      <c r="J25" s="604"/>
      <c r="K25" s="604"/>
      <c r="L25" s="605"/>
      <c r="M25" s="562" t="s">
        <v>297</v>
      </c>
      <c r="N25" s="214">
        <v>44993</v>
      </c>
      <c r="O25" s="354" t="s">
        <v>60</v>
      </c>
    </row>
    <row r="26" spans="1:19" ht="83.25" customHeight="1" thickBot="1">
      <c r="A26" s="360" t="s">
        <v>61</v>
      </c>
      <c r="B26" s="600" t="str">
        <f t="shared" si="3"/>
        <v>☆</v>
      </c>
      <c r="C26" s="601"/>
      <c r="D26" s="602"/>
      <c r="E26" s="425">
        <v>8.9499999999999993</v>
      </c>
      <c r="F26" s="425">
        <v>10.29</v>
      </c>
      <c r="G26" s="396">
        <f t="shared" si="2"/>
        <v>1.3399999999999999</v>
      </c>
      <c r="H26" s="603"/>
      <c r="I26" s="604"/>
      <c r="J26" s="604"/>
      <c r="K26" s="604"/>
      <c r="L26" s="605"/>
      <c r="M26" s="213"/>
      <c r="N26" s="214"/>
      <c r="O26" s="354" t="s">
        <v>61</v>
      </c>
    </row>
    <row r="27" spans="1:19" ht="78.599999999999994" customHeight="1" thickBot="1">
      <c r="A27" s="360" t="s">
        <v>62</v>
      </c>
      <c r="B27" s="600" t="str">
        <f t="shared" si="3"/>
        <v>★</v>
      </c>
      <c r="C27" s="601"/>
      <c r="D27" s="602"/>
      <c r="E27" s="159">
        <v>4.21</v>
      </c>
      <c r="F27" s="159">
        <v>3.39</v>
      </c>
      <c r="G27" s="396">
        <f t="shared" si="2"/>
        <v>-0.81999999999999984</v>
      </c>
      <c r="H27" s="603"/>
      <c r="I27" s="604"/>
      <c r="J27" s="604"/>
      <c r="K27" s="604"/>
      <c r="L27" s="605"/>
      <c r="M27" s="213"/>
      <c r="N27" s="214"/>
      <c r="O27" s="354" t="s">
        <v>62</v>
      </c>
    </row>
    <row r="28" spans="1:19" ht="87" customHeight="1" thickBot="1">
      <c r="A28" s="360" t="s">
        <v>63</v>
      </c>
      <c r="B28" s="600" t="str">
        <f t="shared" si="3"/>
        <v>★</v>
      </c>
      <c r="C28" s="601"/>
      <c r="D28" s="602"/>
      <c r="E28" s="425">
        <v>6.86</v>
      </c>
      <c r="F28" s="425">
        <v>6</v>
      </c>
      <c r="G28" s="396">
        <f t="shared" si="2"/>
        <v>-0.86000000000000032</v>
      </c>
      <c r="H28" s="603"/>
      <c r="I28" s="604"/>
      <c r="J28" s="604"/>
      <c r="K28" s="604"/>
      <c r="L28" s="605"/>
      <c r="M28" s="213"/>
      <c r="N28" s="214"/>
      <c r="O28" s="354" t="s">
        <v>63</v>
      </c>
    </row>
    <row r="29" spans="1:19" ht="71.25" customHeight="1" thickBot="1">
      <c r="A29" s="360" t="s">
        <v>64</v>
      </c>
      <c r="B29" s="600" t="str">
        <f t="shared" si="3"/>
        <v>★</v>
      </c>
      <c r="C29" s="601"/>
      <c r="D29" s="602"/>
      <c r="E29" s="159">
        <v>5.92</v>
      </c>
      <c r="F29" s="159">
        <v>5.72</v>
      </c>
      <c r="G29" s="396">
        <f t="shared" si="2"/>
        <v>-0.20000000000000018</v>
      </c>
      <c r="H29" s="603"/>
      <c r="I29" s="604"/>
      <c r="J29" s="604"/>
      <c r="K29" s="604"/>
      <c r="L29" s="605"/>
      <c r="M29" s="213"/>
      <c r="N29" s="214"/>
      <c r="O29" s="354" t="s">
        <v>64</v>
      </c>
    </row>
    <row r="30" spans="1:19" ht="73.5" customHeight="1" thickBot="1">
      <c r="A30" s="360" t="s">
        <v>65</v>
      </c>
      <c r="B30" s="600" t="str">
        <f t="shared" si="3"/>
        <v>★</v>
      </c>
      <c r="C30" s="601"/>
      <c r="D30" s="602"/>
      <c r="E30" s="159">
        <v>3.93</v>
      </c>
      <c r="F30" s="159">
        <v>3.68</v>
      </c>
      <c r="G30" s="396">
        <f t="shared" si="2"/>
        <v>-0.25</v>
      </c>
      <c r="H30" s="603"/>
      <c r="I30" s="604"/>
      <c r="J30" s="604"/>
      <c r="K30" s="604"/>
      <c r="L30" s="605"/>
      <c r="M30" s="213"/>
      <c r="N30" s="214"/>
      <c r="O30" s="354" t="s">
        <v>65</v>
      </c>
    </row>
    <row r="31" spans="1:19" ht="75.75" customHeight="1" thickBot="1">
      <c r="A31" s="360" t="s">
        <v>66</v>
      </c>
      <c r="B31" s="600" t="str">
        <f t="shared" si="3"/>
        <v>★</v>
      </c>
      <c r="C31" s="601"/>
      <c r="D31" s="602"/>
      <c r="E31" s="159">
        <v>4.38</v>
      </c>
      <c r="F31" s="159">
        <v>3.13</v>
      </c>
      <c r="G31" s="396">
        <f t="shared" si="2"/>
        <v>-1.25</v>
      </c>
      <c r="H31" s="603" t="s">
        <v>298</v>
      </c>
      <c r="I31" s="604"/>
      <c r="J31" s="604"/>
      <c r="K31" s="604"/>
      <c r="L31" s="605"/>
      <c r="M31" s="213" t="s">
        <v>283</v>
      </c>
      <c r="N31" s="214">
        <v>44992</v>
      </c>
      <c r="O31" s="354" t="s">
        <v>66</v>
      </c>
    </row>
    <row r="32" spans="1:19" ht="90" customHeight="1" thickBot="1">
      <c r="A32" s="361" t="s">
        <v>67</v>
      </c>
      <c r="B32" s="600" t="str">
        <f t="shared" si="3"/>
        <v>★</v>
      </c>
      <c r="C32" s="601"/>
      <c r="D32" s="602"/>
      <c r="E32" s="159">
        <v>5.6</v>
      </c>
      <c r="F32" s="159">
        <v>4.55</v>
      </c>
      <c r="G32" s="396">
        <f t="shared" si="2"/>
        <v>-1.0499999999999998</v>
      </c>
      <c r="H32" s="603"/>
      <c r="I32" s="604"/>
      <c r="J32" s="604"/>
      <c r="K32" s="604"/>
      <c r="L32" s="605"/>
      <c r="M32" s="213"/>
      <c r="N32" s="214"/>
      <c r="O32" s="354" t="s">
        <v>67</v>
      </c>
    </row>
    <row r="33" spans="1:16" ht="94.95" customHeight="1" thickBot="1">
      <c r="A33" s="362" t="s">
        <v>68</v>
      </c>
      <c r="B33" s="600" t="str">
        <f t="shared" si="3"/>
        <v>★</v>
      </c>
      <c r="C33" s="601"/>
      <c r="D33" s="602"/>
      <c r="E33" s="159">
        <v>5.55</v>
      </c>
      <c r="F33" s="159">
        <v>5.5</v>
      </c>
      <c r="G33" s="396">
        <f t="shared" si="2"/>
        <v>-4.9999999999999822E-2</v>
      </c>
      <c r="H33" s="603"/>
      <c r="I33" s="604"/>
      <c r="J33" s="604"/>
      <c r="K33" s="604"/>
      <c r="L33" s="605"/>
      <c r="M33" s="213"/>
      <c r="N33" s="214"/>
      <c r="O33" s="354" t="s">
        <v>68</v>
      </c>
    </row>
    <row r="34" spans="1:16" ht="81" customHeight="1" thickBot="1">
      <c r="A34" s="291" t="s">
        <v>69</v>
      </c>
      <c r="B34" s="600" t="str">
        <f t="shared" si="3"/>
        <v>★</v>
      </c>
      <c r="C34" s="601"/>
      <c r="D34" s="602"/>
      <c r="E34" s="159">
        <v>4.59</v>
      </c>
      <c r="F34" s="159">
        <v>4.51</v>
      </c>
      <c r="G34" s="396">
        <f t="shared" si="2"/>
        <v>-8.0000000000000071E-2</v>
      </c>
      <c r="H34" s="603"/>
      <c r="I34" s="604"/>
      <c r="J34" s="604"/>
      <c r="K34" s="604"/>
      <c r="L34" s="605"/>
      <c r="M34" s="454"/>
      <c r="N34" s="455"/>
      <c r="O34" s="354" t="s">
        <v>69</v>
      </c>
    </row>
    <row r="35" spans="1:16" ht="94.5" customHeight="1" thickBot="1">
      <c r="A35" s="361" t="s">
        <v>70</v>
      </c>
      <c r="B35" s="600" t="s">
        <v>208</v>
      </c>
      <c r="C35" s="601"/>
      <c r="D35" s="602"/>
      <c r="E35" s="159">
        <v>5.37</v>
      </c>
      <c r="F35" s="159">
        <v>5.32</v>
      </c>
      <c r="G35" s="396">
        <f t="shared" si="2"/>
        <v>-4.9999999999999822E-2</v>
      </c>
      <c r="H35" s="623"/>
      <c r="I35" s="624"/>
      <c r="J35" s="624"/>
      <c r="K35" s="624"/>
      <c r="L35" s="625"/>
      <c r="M35" s="529"/>
      <c r="N35" s="530"/>
      <c r="O35" s="354" t="s">
        <v>70</v>
      </c>
    </row>
    <row r="36" spans="1:16" ht="92.4" customHeight="1" thickBot="1">
      <c r="A36" s="363" t="s">
        <v>71</v>
      </c>
      <c r="B36" s="600" t="str">
        <f t="shared" si="3"/>
        <v>☆</v>
      </c>
      <c r="C36" s="601"/>
      <c r="D36" s="602"/>
      <c r="E36" s="159">
        <v>4.04</v>
      </c>
      <c r="F36" s="159">
        <v>4.34</v>
      </c>
      <c r="G36" s="396">
        <f t="shared" si="2"/>
        <v>0.29999999999999982</v>
      </c>
      <c r="H36" s="603"/>
      <c r="I36" s="604"/>
      <c r="J36" s="604"/>
      <c r="K36" s="604"/>
      <c r="L36" s="605"/>
      <c r="M36" s="456"/>
      <c r="N36" s="457"/>
      <c r="O36" s="354" t="s">
        <v>71</v>
      </c>
    </row>
    <row r="37" spans="1:16" ht="87.75" customHeight="1" thickBot="1">
      <c r="A37" s="360" t="s">
        <v>72</v>
      </c>
      <c r="B37" s="600" t="str">
        <f t="shared" si="3"/>
        <v>☆</v>
      </c>
      <c r="C37" s="601"/>
      <c r="D37" s="602"/>
      <c r="E37" s="159">
        <v>5.38</v>
      </c>
      <c r="F37" s="159">
        <v>5.57</v>
      </c>
      <c r="G37" s="396">
        <f t="shared" si="2"/>
        <v>0.19000000000000039</v>
      </c>
      <c r="H37" s="622" t="s">
        <v>322</v>
      </c>
      <c r="I37" s="614"/>
      <c r="J37" s="614"/>
      <c r="K37" s="614"/>
      <c r="L37" s="615"/>
      <c r="M37" s="565" t="s">
        <v>323</v>
      </c>
      <c r="N37" s="566">
        <v>45002</v>
      </c>
      <c r="O37" s="354" t="s">
        <v>72</v>
      </c>
    </row>
    <row r="38" spans="1:16" ht="75.75" customHeight="1" thickBot="1">
      <c r="A38" s="360" t="s">
        <v>73</v>
      </c>
      <c r="B38" s="600" t="str">
        <f t="shared" si="3"/>
        <v>☆☆☆</v>
      </c>
      <c r="C38" s="601"/>
      <c r="D38" s="602"/>
      <c r="E38" s="425">
        <v>11.24</v>
      </c>
      <c r="F38" s="506">
        <v>14.48</v>
      </c>
      <c r="G38" s="396">
        <f t="shared" si="2"/>
        <v>3.24</v>
      </c>
      <c r="H38" s="603"/>
      <c r="I38" s="604"/>
      <c r="J38" s="604"/>
      <c r="K38" s="604"/>
      <c r="L38" s="605"/>
      <c r="M38" s="213"/>
      <c r="N38" s="214"/>
      <c r="O38" s="354" t="s">
        <v>73</v>
      </c>
    </row>
    <row r="39" spans="1:16" ht="70.2" customHeight="1" thickBot="1">
      <c r="A39" s="360" t="s">
        <v>74</v>
      </c>
      <c r="B39" s="600" t="str">
        <f t="shared" si="3"/>
        <v>☆</v>
      </c>
      <c r="C39" s="601"/>
      <c r="D39" s="602"/>
      <c r="E39" s="425">
        <v>7.69</v>
      </c>
      <c r="F39" s="425">
        <v>8.17</v>
      </c>
      <c r="G39" s="396">
        <f t="shared" si="2"/>
        <v>0.47999999999999954</v>
      </c>
      <c r="H39" s="603"/>
      <c r="I39" s="604"/>
      <c r="J39" s="604"/>
      <c r="K39" s="604"/>
      <c r="L39" s="605"/>
      <c r="M39" s="456"/>
      <c r="N39" s="457"/>
      <c r="O39" s="354" t="s">
        <v>74</v>
      </c>
    </row>
    <row r="40" spans="1:16" ht="78.75" customHeight="1" thickBot="1">
      <c r="A40" s="360" t="s">
        <v>75</v>
      </c>
      <c r="B40" s="600" t="str">
        <f t="shared" si="3"/>
        <v>☆</v>
      </c>
      <c r="C40" s="601"/>
      <c r="D40" s="602"/>
      <c r="E40" s="159">
        <v>3.83</v>
      </c>
      <c r="F40" s="159">
        <v>4.13</v>
      </c>
      <c r="G40" s="396">
        <f t="shared" si="2"/>
        <v>0.29999999999999982</v>
      </c>
      <c r="H40" s="603"/>
      <c r="I40" s="604"/>
      <c r="J40" s="604"/>
      <c r="K40" s="604"/>
      <c r="L40" s="605"/>
      <c r="M40" s="213"/>
      <c r="N40" s="214"/>
      <c r="O40" s="354" t="s">
        <v>75</v>
      </c>
    </row>
    <row r="41" spans="1:16" ht="66" customHeight="1" thickBot="1">
      <c r="A41" s="360" t="s">
        <v>76</v>
      </c>
      <c r="B41" s="600" t="str">
        <f t="shared" si="3"/>
        <v>★</v>
      </c>
      <c r="C41" s="601"/>
      <c r="D41" s="602"/>
      <c r="E41" s="425">
        <v>6.58</v>
      </c>
      <c r="F41" s="159">
        <v>5.79</v>
      </c>
      <c r="G41" s="396">
        <f t="shared" si="2"/>
        <v>-0.79</v>
      </c>
      <c r="H41" s="603"/>
      <c r="I41" s="604"/>
      <c r="J41" s="604"/>
      <c r="K41" s="604"/>
      <c r="L41" s="605"/>
      <c r="M41" s="213"/>
      <c r="N41" s="214"/>
      <c r="O41" s="354" t="s">
        <v>76</v>
      </c>
    </row>
    <row r="42" spans="1:16" ht="77.25" customHeight="1" thickBot="1">
      <c r="A42" s="360" t="s">
        <v>77</v>
      </c>
      <c r="B42" s="600" t="str">
        <f t="shared" si="3"/>
        <v>★</v>
      </c>
      <c r="C42" s="601"/>
      <c r="D42" s="602"/>
      <c r="E42" s="425">
        <v>8.2100000000000009</v>
      </c>
      <c r="F42" s="425">
        <v>7.11</v>
      </c>
      <c r="G42" s="396">
        <f t="shared" si="2"/>
        <v>-1.1000000000000005</v>
      </c>
      <c r="H42" s="622" t="s">
        <v>339</v>
      </c>
      <c r="I42" s="614"/>
      <c r="J42" s="614"/>
      <c r="K42" s="614"/>
      <c r="L42" s="615"/>
      <c r="M42" s="807" t="s">
        <v>340</v>
      </c>
      <c r="N42" s="566">
        <v>45000</v>
      </c>
      <c r="O42" s="354" t="s">
        <v>77</v>
      </c>
      <c r="P42" s="57" t="s">
        <v>212</v>
      </c>
    </row>
    <row r="43" spans="1:16" ht="69.75" customHeight="1" thickBot="1">
      <c r="A43" s="360" t="s">
        <v>78</v>
      </c>
      <c r="B43" s="600" t="str">
        <f t="shared" si="3"/>
        <v>★</v>
      </c>
      <c r="C43" s="601"/>
      <c r="D43" s="602"/>
      <c r="E43" s="159">
        <v>4.57</v>
      </c>
      <c r="F43" s="159">
        <v>4.26</v>
      </c>
      <c r="G43" s="396">
        <f t="shared" si="2"/>
        <v>-0.3100000000000005</v>
      </c>
      <c r="H43" s="603"/>
      <c r="I43" s="604"/>
      <c r="J43" s="604"/>
      <c r="K43" s="604"/>
      <c r="L43" s="605"/>
      <c r="M43" s="213"/>
      <c r="N43" s="214"/>
      <c r="O43" s="354" t="s">
        <v>78</v>
      </c>
    </row>
    <row r="44" spans="1:16" ht="77.25" customHeight="1" thickBot="1">
      <c r="A44" s="364" t="s">
        <v>79</v>
      </c>
      <c r="B44" s="600" t="str">
        <f t="shared" si="3"/>
        <v>★</v>
      </c>
      <c r="C44" s="601"/>
      <c r="D44" s="602"/>
      <c r="E44" s="425">
        <v>6.08</v>
      </c>
      <c r="F44" s="159">
        <v>5.65</v>
      </c>
      <c r="G44" s="396">
        <f t="shared" si="2"/>
        <v>-0.42999999999999972</v>
      </c>
      <c r="H44" s="626"/>
      <c r="I44" s="627"/>
      <c r="J44" s="627"/>
      <c r="K44" s="627"/>
      <c r="L44" s="627"/>
      <c r="M44" s="213"/>
      <c r="N44" s="539"/>
      <c r="O44" s="354" t="s">
        <v>79</v>
      </c>
    </row>
    <row r="45" spans="1:16" ht="81.75" customHeight="1" thickBot="1">
      <c r="A45" s="360" t="s">
        <v>80</v>
      </c>
      <c r="B45" s="600" t="str">
        <f t="shared" si="3"/>
        <v>★</v>
      </c>
      <c r="C45" s="601"/>
      <c r="D45" s="602"/>
      <c r="E45" s="425">
        <v>6.34</v>
      </c>
      <c r="F45" s="159">
        <v>5.9</v>
      </c>
      <c r="G45" s="396">
        <f t="shared" si="2"/>
        <v>-0.4399999999999995</v>
      </c>
      <c r="H45" s="628"/>
      <c r="I45" s="629"/>
      <c r="J45" s="629"/>
      <c r="K45" s="629"/>
      <c r="L45" s="630"/>
      <c r="M45" s="213"/>
      <c r="N45" s="514"/>
      <c r="O45" s="354" t="s">
        <v>80</v>
      </c>
    </row>
    <row r="46" spans="1:16" ht="72.75" customHeight="1" thickBot="1">
      <c r="A46" s="360" t="s">
        <v>81</v>
      </c>
      <c r="B46" s="600" t="str">
        <f t="shared" si="3"/>
        <v>☆☆</v>
      </c>
      <c r="C46" s="601"/>
      <c r="D46" s="602"/>
      <c r="E46" s="159">
        <v>4.29</v>
      </c>
      <c r="F46" s="159">
        <v>5.82</v>
      </c>
      <c r="G46" s="396">
        <f t="shared" si="2"/>
        <v>1.5300000000000002</v>
      </c>
      <c r="H46" s="603"/>
      <c r="I46" s="604"/>
      <c r="J46" s="604"/>
      <c r="K46" s="604"/>
      <c r="L46" s="605"/>
      <c r="M46" s="213"/>
      <c r="N46" s="214"/>
      <c r="O46" s="354" t="s">
        <v>81</v>
      </c>
    </row>
    <row r="47" spans="1:16" ht="91.2" customHeight="1" thickBot="1">
      <c r="A47" s="360" t="s">
        <v>82</v>
      </c>
      <c r="B47" s="600" t="str">
        <f t="shared" si="3"/>
        <v>☆</v>
      </c>
      <c r="C47" s="601"/>
      <c r="D47" s="602"/>
      <c r="E47" s="159">
        <v>4.33</v>
      </c>
      <c r="F47" s="159">
        <v>4.58</v>
      </c>
      <c r="G47" s="396">
        <f t="shared" si="2"/>
        <v>0.25</v>
      </c>
      <c r="H47" s="603"/>
      <c r="I47" s="604"/>
      <c r="J47" s="604"/>
      <c r="K47" s="604"/>
      <c r="L47" s="605"/>
      <c r="M47" s="540"/>
      <c r="N47" s="214"/>
      <c r="O47" s="354" t="s">
        <v>82</v>
      </c>
    </row>
    <row r="48" spans="1:16" ht="78.75" customHeight="1" thickBot="1">
      <c r="A48" s="360" t="s">
        <v>83</v>
      </c>
      <c r="B48" s="600" t="str">
        <f t="shared" si="3"/>
        <v>☆</v>
      </c>
      <c r="C48" s="601"/>
      <c r="D48" s="602"/>
      <c r="E48" s="159">
        <v>4.37</v>
      </c>
      <c r="F48" s="159">
        <v>5.53</v>
      </c>
      <c r="G48" s="396">
        <f t="shared" si="2"/>
        <v>1.1600000000000001</v>
      </c>
      <c r="H48" s="631" t="s">
        <v>303</v>
      </c>
      <c r="I48" s="632"/>
      <c r="J48" s="632"/>
      <c r="K48" s="632"/>
      <c r="L48" s="633"/>
      <c r="M48" s="213" t="s">
        <v>302</v>
      </c>
      <c r="N48" s="214">
        <v>44992</v>
      </c>
      <c r="O48" s="354" t="s">
        <v>83</v>
      </c>
    </row>
    <row r="49" spans="1:15" ht="74.25" customHeight="1" thickBot="1">
      <c r="A49" s="360" t="s">
        <v>84</v>
      </c>
      <c r="B49" s="600" t="str">
        <f t="shared" si="3"/>
        <v>☆</v>
      </c>
      <c r="C49" s="601"/>
      <c r="D49" s="602"/>
      <c r="E49" s="159">
        <v>5.71</v>
      </c>
      <c r="F49" s="159">
        <v>5.98</v>
      </c>
      <c r="G49" s="396">
        <f t="shared" si="2"/>
        <v>0.27000000000000046</v>
      </c>
      <c r="H49" s="603"/>
      <c r="I49" s="604"/>
      <c r="J49" s="604"/>
      <c r="K49" s="604"/>
      <c r="L49" s="605"/>
      <c r="M49" s="515"/>
      <c r="N49" s="214"/>
      <c r="O49" s="354" t="s">
        <v>84</v>
      </c>
    </row>
    <row r="50" spans="1:15" ht="73.2" customHeight="1" thickBot="1">
      <c r="A50" s="360" t="s">
        <v>85</v>
      </c>
      <c r="B50" s="600" t="str">
        <f t="shared" si="3"/>
        <v>★</v>
      </c>
      <c r="C50" s="601"/>
      <c r="D50" s="602"/>
      <c r="E50" s="425">
        <v>8.9499999999999993</v>
      </c>
      <c r="F50" s="425">
        <v>8.19</v>
      </c>
      <c r="G50" s="396">
        <f t="shared" si="2"/>
        <v>-0.75999999999999979</v>
      </c>
      <c r="H50" s="631" t="s">
        <v>294</v>
      </c>
      <c r="I50" s="632"/>
      <c r="J50" s="632"/>
      <c r="K50" s="632"/>
      <c r="L50" s="633"/>
      <c r="M50" s="130" t="s">
        <v>295</v>
      </c>
      <c r="N50" s="563">
        <v>44996</v>
      </c>
      <c r="O50" s="354" t="s">
        <v>85</v>
      </c>
    </row>
    <row r="51" spans="1:15" ht="73.5" customHeight="1" thickBot="1">
      <c r="A51" s="360" t="s">
        <v>86</v>
      </c>
      <c r="B51" s="600" t="str">
        <f t="shared" si="3"/>
        <v>★</v>
      </c>
      <c r="C51" s="601"/>
      <c r="D51" s="602"/>
      <c r="E51" s="425">
        <v>7.53</v>
      </c>
      <c r="F51" s="425">
        <v>7.21</v>
      </c>
      <c r="G51" s="396">
        <f t="shared" si="2"/>
        <v>-0.32000000000000028</v>
      </c>
      <c r="H51" s="603"/>
      <c r="I51" s="604"/>
      <c r="J51" s="604"/>
      <c r="K51" s="604"/>
      <c r="L51" s="605"/>
      <c r="M51" s="458"/>
      <c r="N51" s="459"/>
      <c r="O51" s="354" t="s">
        <v>86</v>
      </c>
    </row>
    <row r="52" spans="1:15" ht="75" customHeight="1" thickBot="1">
      <c r="A52" s="360" t="s">
        <v>87</v>
      </c>
      <c r="B52" s="600" t="str">
        <f t="shared" si="3"/>
        <v>★</v>
      </c>
      <c r="C52" s="601"/>
      <c r="D52" s="602"/>
      <c r="E52" s="159">
        <v>4.7</v>
      </c>
      <c r="F52" s="159">
        <v>4.2</v>
      </c>
      <c r="G52" s="396">
        <f t="shared" si="2"/>
        <v>-0.5</v>
      </c>
      <c r="H52" s="603"/>
      <c r="I52" s="604"/>
      <c r="J52" s="604"/>
      <c r="K52" s="604"/>
      <c r="L52" s="605"/>
      <c r="M52" s="213"/>
      <c r="N52" s="214"/>
      <c r="O52" s="354" t="s">
        <v>87</v>
      </c>
    </row>
    <row r="53" spans="1:15" ht="77.25" customHeight="1" thickBot="1">
      <c r="A53" s="360" t="s">
        <v>88</v>
      </c>
      <c r="B53" s="600" t="str">
        <f t="shared" si="3"/>
        <v>★★</v>
      </c>
      <c r="C53" s="601"/>
      <c r="D53" s="602"/>
      <c r="E53" s="425">
        <v>9.42</v>
      </c>
      <c r="F53" s="425">
        <v>7.37</v>
      </c>
      <c r="G53" s="396">
        <f t="shared" si="2"/>
        <v>-2.0499999999999998</v>
      </c>
      <c r="H53" s="603"/>
      <c r="I53" s="604"/>
      <c r="J53" s="604"/>
      <c r="K53" s="604"/>
      <c r="L53" s="605"/>
      <c r="M53" s="213"/>
      <c r="N53" s="214"/>
      <c r="O53" s="354" t="s">
        <v>88</v>
      </c>
    </row>
    <row r="54" spans="1:15" ht="63.75" customHeight="1" thickBot="1">
      <c r="A54" s="360" t="s">
        <v>89</v>
      </c>
      <c r="B54" s="600" t="str">
        <f t="shared" si="3"/>
        <v>★</v>
      </c>
      <c r="C54" s="601"/>
      <c r="D54" s="602"/>
      <c r="E54" s="425">
        <v>7.17</v>
      </c>
      <c r="F54" s="425">
        <v>7</v>
      </c>
      <c r="G54" s="396">
        <f t="shared" si="2"/>
        <v>-0.16999999999999993</v>
      </c>
      <c r="H54" s="603"/>
      <c r="I54" s="604"/>
      <c r="J54" s="604"/>
      <c r="K54" s="604"/>
      <c r="L54" s="605"/>
      <c r="M54" s="213"/>
      <c r="N54" s="214"/>
      <c r="O54" s="354" t="s">
        <v>89</v>
      </c>
    </row>
    <row r="55" spans="1:15" ht="93.6" customHeight="1" thickBot="1">
      <c r="A55" s="360" t="s">
        <v>90</v>
      </c>
      <c r="B55" s="600" t="str">
        <f t="shared" si="3"/>
        <v>☆</v>
      </c>
      <c r="C55" s="601"/>
      <c r="D55" s="602"/>
      <c r="E55" s="159">
        <v>4.4800000000000004</v>
      </c>
      <c r="F55" s="159">
        <v>4.63</v>
      </c>
      <c r="G55" s="396">
        <f t="shared" si="2"/>
        <v>0.14999999999999947</v>
      </c>
      <c r="H55" s="603"/>
      <c r="I55" s="604"/>
      <c r="J55" s="604"/>
      <c r="K55" s="604"/>
      <c r="L55" s="605"/>
      <c r="M55" s="213"/>
      <c r="N55" s="214"/>
      <c r="O55" s="354" t="s">
        <v>90</v>
      </c>
    </row>
    <row r="56" spans="1:15" ht="80.25" customHeight="1" thickBot="1">
      <c r="A56" s="360" t="s">
        <v>91</v>
      </c>
      <c r="B56" s="600" t="str">
        <f t="shared" si="3"/>
        <v>★</v>
      </c>
      <c r="C56" s="601"/>
      <c r="D56" s="602"/>
      <c r="E56" s="425">
        <v>6.53</v>
      </c>
      <c r="F56" s="425">
        <v>6.42</v>
      </c>
      <c r="G56" s="396">
        <f t="shared" si="2"/>
        <v>-0.11000000000000032</v>
      </c>
      <c r="H56" s="622" t="s">
        <v>319</v>
      </c>
      <c r="I56" s="614"/>
      <c r="J56" s="614"/>
      <c r="K56" s="614"/>
      <c r="L56" s="615"/>
      <c r="M56" s="565" t="s">
        <v>320</v>
      </c>
      <c r="N56" s="566">
        <v>45002</v>
      </c>
      <c r="O56" s="354" t="s">
        <v>91</v>
      </c>
    </row>
    <row r="57" spans="1:15" ht="63.75" customHeight="1" thickBot="1">
      <c r="A57" s="360" t="s">
        <v>92</v>
      </c>
      <c r="B57" s="600" t="str">
        <f t="shared" si="3"/>
        <v>★</v>
      </c>
      <c r="C57" s="601"/>
      <c r="D57" s="602"/>
      <c r="E57" s="425">
        <v>8.24</v>
      </c>
      <c r="F57" s="425">
        <v>7.71</v>
      </c>
      <c r="G57" s="396">
        <f t="shared" si="2"/>
        <v>-0.53000000000000025</v>
      </c>
      <c r="H57" s="631"/>
      <c r="I57" s="632"/>
      <c r="J57" s="632"/>
      <c r="K57" s="632"/>
      <c r="L57" s="633"/>
      <c r="M57" s="213"/>
      <c r="N57" s="214"/>
      <c r="O57" s="354" t="s">
        <v>92</v>
      </c>
    </row>
    <row r="58" spans="1:15" ht="69.75" customHeight="1" thickBot="1">
      <c r="A58" s="360" t="s">
        <v>93</v>
      </c>
      <c r="B58" s="600" t="str">
        <f t="shared" si="3"/>
        <v>★</v>
      </c>
      <c r="C58" s="601"/>
      <c r="D58" s="602"/>
      <c r="E58" s="425">
        <v>7.39</v>
      </c>
      <c r="F58" s="425">
        <v>6</v>
      </c>
      <c r="G58" s="396">
        <f t="shared" si="2"/>
        <v>-1.3899999999999997</v>
      </c>
      <c r="H58" s="603"/>
      <c r="I58" s="604"/>
      <c r="J58" s="604"/>
      <c r="K58" s="604"/>
      <c r="L58" s="605"/>
      <c r="M58" s="213"/>
      <c r="N58" s="214"/>
      <c r="O58" s="354" t="s">
        <v>93</v>
      </c>
    </row>
    <row r="59" spans="1:15" ht="76.2" customHeight="1" thickBot="1">
      <c r="A59" s="360" t="s">
        <v>94</v>
      </c>
      <c r="B59" s="600" t="str">
        <f t="shared" si="3"/>
        <v>★</v>
      </c>
      <c r="C59" s="601"/>
      <c r="D59" s="602"/>
      <c r="E59" s="425">
        <v>7.61</v>
      </c>
      <c r="F59" s="425">
        <v>6.57</v>
      </c>
      <c r="G59" s="396">
        <f t="shared" si="2"/>
        <v>-1.04</v>
      </c>
      <c r="H59" s="603"/>
      <c r="I59" s="604"/>
      <c r="J59" s="604"/>
      <c r="K59" s="604"/>
      <c r="L59" s="605"/>
      <c r="M59" s="458"/>
      <c r="N59" s="459"/>
      <c r="O59" s="354" t="s">
        <v>94</v>
      </c>
    </row>
    <row r="60" spans="1:15" ht="91.95" customHeight="1" thickBot="1">
      <c r="A60" s="360" t="s">
        <v>95</v>
      </c>
      <c r="B60" s="600" t="str">
        <f t="shared" ref="B60" si="4">IF(G60&gt;5,"☆☆☆☆",IF(AND(G60&gt;=2.39,G60&lt;5),"☆☆☆",IF(AND(G60&gt;=1.39,G60&lt;2.4),"☆☆",IF(AND(G60&gt;0,G60&lt;1.4),"☆",IF(AND(G60&gt;=-1.39,G60&lt;0),"★",IF(AND(G60&gt;=-2.39,G60&lt;-1.4),"★★",IF(AND(G60&gt;=-3.39,G60&lt;-2.4),"★★★")))))))</f>
        <v>★★</v>
      </c>
      <c r="C60" s="601"/>
      <c r="D60" s="602"/>
      <c r="E60" s="506">
        <v>13.78</v>
      </c>
      <c r="F60" s="506">
        <v>12</v>
      </c>
      <c r="G60" s="396">
        <f t="shared" si="2"/>
        <v>-1.7799999999999994</v>
      </c>
      <c r="H60" s="603"/>
      <c r="I60" s="604"/>
      <c r="J60" s="604"/>
      <c r="K60" s="604"/>
      <c r="L60" s="605"/>
      <c r="M60" s="213"/>
      <c r="N60" s="214"/>
      <c r="O60" s="354" t="s">
        <v>95</v>
      </c>
    </row>
    <row r="61" spans="1:15" ht="81" customHeight="1" thickBot="1">
      <c r="A61" s="360" t="s">
        <v>96</v>
      </c>
      <c r="B61" s="600" t="str">
        <f t="shared" si="3"/>
        <v>★</v>
      </c>
      <c r="C61" s="601"/>
      <c r="D61" s="602"/>
      <c r="E61" s="425">
        <v>6.26</v>
      </c>
      <c r="F61" s="159">
        <v>5.85</v>
      </c>
      <c r="G61" s="396">
        <f t="shared" si="2"/>
        <v>-0.41000000000000014</v>
      </c>
      <c r="H61" s="603" t="s">
        <v>293</v>
      </c>
      <c r="I61" s="604"/>
      <c r="J61" s="604"/>
      <c r="K61" s="604"/>
      <c r="L61" s="605"/>
      <c r="M61" s="213" t="s">
        <v>285</v>
      </c>
      <c r="N61" s="214">
        <v>44996</v>
      </c>
      <c r="O61" s="354" t="s">
        <v>96</v>
      </c>
    </row>
    <row r="62" spans="1:15" ht="75.599999999999994" customHeight="1" thickBot="1">
      <c r="A62" s="360" t="s">
        <v>97</v>
      </c>
      <c r="B62" s="600" t="str">
        <f t="shared" si="3"/>
        <v>☆</v>
      </c>
      <c r="C62" s="601"/>
      <c r="D62" s="602"/>
      <c r="E62" s="425">
        <v>6.71</v>
      </c>
      <c r="F62" s="425">
        <v>6.83</v>
      </c>
      <c r="G62" s="396">
        <f t="shared" si="2"/>
        <v>0.12000000000000011</v>
      </c>
      <c r="H62" s="603"/>
      <c r="I62" s="604"/>
      <c r="J62" s="604"/>
      <c r="K62" s="604"/>
      <c r="L62" s="605"/>
      <c r="M62" s="516"/>
      <c r="N62" s="214"/>
      <c r="O62" s="354" t="s">
        <v>97</v>
      </c>
    </row>
    <row r="63" spans="1:15" ht="87" customHeight="1" thickBot="1">
      <c r="A63" s="360" t="s">
        <v>98</v>
      </c>
      <c r="B63" s="600" t="str">
        <f t="shared" si="3"/>
        <v>☆</v>
      </c>
      <c r="C63" s="601"/>
      <c r="D63" s="602"/>
      <c r="E63" s="159">
        <v>4.5199999999999996</v>
      </c>
      <c r="F63" s="159">
        <v>4.87</v>
      </c>
      <c r="G63" s="396">
        <f t="shared" si="2"/>
        <v>0.35000000000000053</v>
      </c>
      <c r="H63" s="603"/>
      <c r="I63" s="604"/>
      <c r="J63" s="604"/>
      <c r="K63" s="604"/>
      <c r="L63" s="605"/>
      <c r="M63" s="501"/>
      <c r="N63" s="214"/>
      <c r="O63" s="354" t="s">
        <v>98</v>
      </c>
    </row>
    <row r="64" spans="1:15" ht="73.2" customHeight="1" thickBot="1">
      <c r="A64" s="360" t="s">
        <v>99</v>
      </c>
      <c r="B64" s="600" t="str">
        <f t="shared" si="3"/>
        <v>★</v>
      </c>
      <c r="C64" s="601"/>
      <c r="D64" s="602"/>
      <c r="E64" s="159">
        <v>3.75</v>
      </c>
      <c r="F64" s="159">
        <v>3.2</v>
      </c>
      <c r="G64" s="396">
        <f t="shared" si="2"/>
        <v>-0.54999999999999982</v>
      </c>
      <c r="H64" s="673"/>
      <c r="I64" s="674"/>
      <c r="J64" s="674"/>
      <c r="K64" s="674"/>
      <c r="L64" s="675"/>
      <c r="M64" s="213"/>
      <c r="N64" s="214"/>
      <c r="O64" s="354" t="s">
        <v>99</v>
      </c>
    </row>
    <row r="65" spans="1:18" ht="80.25" customHeight="1" thickBot="1">
      <c r="A65" s="360" t="s">
        <v>100</v>
      </c>
      <c r="B65" s="600" t="str">
        <f t="shared" si="3"/>
        <v>☆</v>
      </c>
      <c r="C65" s="601"/>
      <c r="D65" s="602"/>
      <c r="E65" s="159">
        <v>5.68</v>
      </c>
      <c r="F65" s="425">
        <v>6.22</v>
      </c>
      <c r="G65" s="396">
        <f t="shared" si="2"/>
        <v>0.54</v>
      </c>
      <c r="H65" s="631"/>
      <c r="I65" s="632"/>
      <c r="J65" s="632"/>
      <c r="K65" s="632"/>
      <c r="L65" s="633"/>
      <c r="M65" s="502"/>
      <c r="N65" s="214"/>
      <c r="O65" s="354" t="s">
        <v>100</v>
      </c>
    </row>
    <row r="66" spans="1:18" ht="88.5" customHeight="1" thickBot="1">
      <c r="A66" s="360" t="s">
        <v>101</v>
      </c>
      <c r="B66" s="600" t="str">
        <f t="shared" si="3"/>
        <v>☆☆☆</v>
      </c>
      <c r="C66" s="601"/>
      <c r="D66" s="602"/>
      <c r="E66" s="425">
        <v>11.67</v>
      </c>
      <c r="F66" s="506">
        <v>14.11</v>
      </c>
      <c r="G66" s="396">
        <f t="shared" si="2"/>
        <v>2.4399999999999995</v>
      </c>
      <c r="H66" s="631" t="s">
        <v>299</v>
      </c>
      <c r="I66" s="632"/>
      <c r="J66" s="632"/>
      <c r="K66" s="632"/>
      <c r="L66" s="633"/>
      <c r="M66" s="213" t="s">
        <v>300</v>
      </c>
      <c r="N66" s="214">
        <v>44991</v>
      </c>
      <c r="O66" s="354" t="s">
        <v>101</v>
      </c>
    </row>
    <row r="67" spans="1:18" ht="78.75" customHeight="1" thickBot="1">
      <c r="A67" s="360" t="s">
        <v>102</v>
      </c>
      <c r="B67" s="600" t="str">
        <f t="shared" si="3"/>
        <v>★</v>
      </c>
      <c r="C67" s="601"/>
      <c r="D67" s="602"/>
      <c r="E67" s="425">
        <v>10.53</v>
      </c>
      <c r="F67" s="425">
        <v>9.4700000000000006</v>
      </c>
      <c r="G67" s="396">
        <f t="shared" si="2"/>
        <v>-1.0599999999999987</v>
      </c>
      <c r="H67" s="622" t="s">
        <v>337</v>
      </c>
      <c r="I67" s="614"/>
      <c r="J67" s="614"/>
      <c r="K67" s="614"/>
      <c r="L67" s="615"/>
      <c r="M67" s="565" t="s">
        <v>338</v>
      </c>
      <c r="N67" s="566">
        <v>45001</v>
      </c>
      <c r="O67" s="354" t="s">
        <v>102</v>
      </c>
    </row>
    <row r="68" spans="1:18" ht="63" customHeight="1" thickBot="1">
      <c r="A68" s="363" t="s">
        <v>103</v>
      </c>
      <c r="B68" s="600" t="str">
        <f t="shared" si="3"/>
        <v>☆☆</v>
      </c>
      <c r="C68" s="601"/>
      <c r="D68" s="602"/>
      <c r="E68" s="425">
        <v>8.8000000000000007</v>
      </c>
      <c r="F68" s="425">
        <v>10.72</v>
      </c>
      <c r="G68" s="396">
        <f t="shared" si="2"/>
        <v>1.92</v>
      </c>
      <c r="H68" s="603"/>
      <c r="I68" s="604"/>
      <c r="J68" s="604"/>
      <c r="K68" s="604"/>
      <c r="L68" s="605"/>
      <c r="M68" s="458"/>
      <c r="N68" s="214"/>
      <c r="O68" s="354" t="s">
        <v>103</v>
      </c>
    </row>
    <row r="69" spans="1:18" ht="72.75" customHeight="1" thickBot="1">
      <c r="A69" s="361" t="s">
        <v>104</v>
      </c>
      <c r="B69" s="600" t="str">
        <f t="shared" si="3"/>
        <v>☆</v>
      </c>
      <c r="C69" s="601"/>
      <c r="D69" s="602"/>
      <c r="E69" s="432">
        <v>1.66</v>
      </c>
      <c r="F69" s="432">
        <v>2.2799999999999998</v>
      </c>
      <c r="G69" s="396">
        <f t="shared" si="2"/>
        <v>0.61999999999999988</v>
      </c>
      <c r="H69" s="631"/>
      <c r="I69" s="632"/>
      <c r="J69" s="632"/>
      <c r="K69" s="632"/>
      <c r="L69" s="633"/>
      <c r="M69" s="213"/>
      <c r="N69" s="214"/>
      <c r="O69" s="354" t="s">
        <v>104</v>
      </c>
    </row>
    <row r="70" spans="1:18" ht="58.5" customHeight="1" thickBot="1">
      <c r="A70" s="292" t="s">
        <v>105</v>
      </c>
      <c r="B70" s="600" t="str">
        <f t="shared" ref="B70" si="5">IF(G70&gt;5,"☆☆☆☆",IF(AND(G70&gt;=2.39,G70&lt;5),"☆☆☆",IF(AND(G70&gt;=1.39,G70&lt;2.4),"☆☆",IF(AND(G70&gt;0,G70&lt;1.4),"☆",IF(AND(G70&gt;=-1.39,G70&lt;0),"★",IF(AND(G70&gt;=-2.39,G70&lt;-1.4),"★★",IF(AND(G70&gt;=-3.39,G70&lt;-2.4),"★★★")))))))</f>
        <v>★</v>
      </c>
      <c r="C70" s="601"/>
      <c r="D70" s="602"/>
      <c r="E70" s="159">
        <v>5.95</v>
      </c>
      <c r="F70" s="159">
        <v>5.88</v>
      </c>
      <c r="G70" s="396">
        <f t="shared" si="2"/>
        <v>-7.0000000000000284E-2</v>
      </c>
      <c r="H70" s="603"/>
      <c r="I70" s="604"/>
      <c r="J70" s="604"/>
      <c r="K70" s="604"/>
      <c r="L70" s="605"/>
      <c r="M70" s="293"/>
      <c r="N70" s="214"/>
      <c r="O70" s="354"/>
    </row>
    <row r="71" spans="1:18" ht="42.75" customHeight="1" thickBot="1">
      <c r="A71" s="294"/>
      <c r="B71" s="294"/>
      <c r="C71" s="294"/>
      <c r="D71" s="294"/>
      <c r="E71" s="664"/>
      <c r="F71" s="664"/>
      <c r="G71" s="664"/>
      <c r="H71" s="664"/>
      <c r="I71" s="664"/>
      <c r="J71" s="664"/>
      <c r="K71" s="664"/>
      <c r="L71" s="664"/>
      <c r="M71" s="58">
        <f>COUNTIF(E24:E69,"&gt;=10")</f>
        <v>4</v>
      </c>
      <c r="N71" s="58">
        <f>COUNTIF(F24:F69,"&gt;=10")</f>
        <v>5</v>
      </c>
      <c r="O71" s="58" t="s">
        <v>29</v>
      </c>
    </row>
    <row r="72" spans="1:18" ht="36.75" customHeight="1" thickBot="1">
      <c r="A72" s="79" t="s">
        <v>21</v>
      </c>
      <c r="B72" s="80"/>
      <c r="C72" s="140"/>
      <c r="D72" s="140"/>
      <c r="E72" s="665" t="s">
        <v>20</v>
      </c>
      <c r="F72" s="665"/>
      <c r="G72" s="665"/>
      <c r="H72" s="666" t="s">
        <v>301</v>
      </c>
      <c r="I72" s="667"/>
      <c r="J72" s="80"/>
      <c r="K72" s="81"/>
      <c r="L72" s="81"/>
      <c r="M72" s="82"/>
      <c r="N72" s="83"/>
    </row>
    <row r="73" spans="1:18" ht="36.75" customHeight="1" thickBot="1">
      <c r="A73" s="84"/>
      <c r="B73" s="295"/>
      <c r="C73" s="670" t="s">
        <v>282</v>
      </c>
      <c r="D73" s="671"/>
      <c r="E73" s="671"/>
      <c r="F73" s="672"/>
      <c r="G73" s="85">
        <f>+F70</f>
        <v>5.88</v>
      </c>
      <c r="H73" s="86" t="s">
        <v>106</v>
      </c>
      <c r="I73" s="668">
        <f>+G70</f>
        <v>-7.0000000000000284E-2</v>
      </c>
      <c r="J73" s="669"/>
      <c r="K73" s="296"/>
      <c r="L73" s="296"/>
      <c r="M73" s="297"/>
      <c r="N73" s="87"/>
    </row>
    <row r="74" spans="1:18" ht="36.75" customHeight="1" thickBot="1">
      <c r="A74" s="84"/>
      <c r="B74" s="295"/>
      <c r="C74" s="634" t="s">
        <v>107</v>
      </c>
      <c r="D74" s="635"/>
      <c r="E74" s="635"/>
      <c r="F74" s="636"/>
      <c r="G74" s="88">
        <f>+F35</f>
        <v>5.32</v>
      </c>
      <c r="H74" s="89" t="s">
        <v>106</v>
      </c>
      <c r="I74" s="637">
        <f>+G35</f>
        <v>-4.9999999999999822E-2</v>
      </c>
      <c r="J74" s="638"/>
      <c r="K74" s="296"/>
      <c r="L74" s="296"/>
      <c r="M74" s="297"/>
      <c r="N74" s="87"/>
      <c r="R74" s="335" t="s">
        <v>21</v>
      </c>
    </row>
    <row r="75" spans="1:18" ht="36.75" customHeight="1" thickBot="1">
      <c r="A75" s="84"/>
      <c r="B75" s="295"/>
      <c r="C75" s="639" t="s">
        <v>108</v>
      </c>
      <c r="D75" s="640"/>
      <c r="E75" s="640"/>
      <c r="F75" s="90" t="str">
        <f>VLOOKUP(G75,F:P,10,0)</f>
        <v>富山県</v>
      </c>
      <c r="G75" s="91">
        <f>MAX(F23:F70)</f>
        <v>14.48</v>
      </c>
      <c r="H75" s="641" t="s">
        <v>109</v>
      </c>
      <c r="I75" s="642"/>
      <c r="J75" s="642"/>
      <c r="K75" s="92">
        <f>+N71</f>
        <v>5</v>
      </c>
      <c r="L75" s="93" t="s">
        <v>110</v>
      </c>
      <c r="M75" s="94">
        <f>N71-M71</f>
        <v>1</v>
      </c>
      <c r="N75" s="87"/>
      <c r="R75" s="336"/>
    </row>
    <row r="76" spans="1:18" ht="36.75" customHeight="1" thickBot="1">
      <c r="A76" s="95"/>
      <c r="B76" s="96"/>
      <c r="C76" s="96"/>
      <c r="D76" s="96"/>
      <c r="E76" s="96"/>
      <c r="F76" s="96"/>
      <c r="G76" s="96"/>
      <c r="H76" s="96"/>
      <c r="I76" s="96"/>
      <c r="J76" s="96"/>
      <c r="K76" s="97"/>
      <c r="L76" s="97"/>
      <c r="M76" s="98"/>
      <c r="N76" s="99"/>
      <c r="R76" s="336"/>
    </row>
    <row r="77" spans="1:18" ht="30.75" customHeight="1">
      <c r="A77" s="124"/>
      <c r="B77" s="124"/>
      <c r="C77" s="124"/>
      <c r="D77" s="124"/>
      <c r="E77" s="124"/>
      <c r="F77" s="124"/>
      <c r="G77" s="124"/>
      <c r="H77" s="124"/>
      <c r="I77" s="124"/>
      <c r="J77" s="124"/>
      <c r="K77" s="298"/>
      <c r="L77" s="298"/>
      <c r="M77" s="299"/>
      <c r="N77" s="300"/>
      <c r="R77" s="337"/>
    </row>
    <row r="78" spans="1:18" ht="30.75" customHeight="1" thickBot="1">
      <c r="A78" s="301"/>
      <c r="B78" s="301"/>
      <c r="C78" s="301"/>
      <c r="D78" s="301"/>
      <c r="E78" s="301"/>
      <c r="F78" s="301"/>
      <c r="G78" s="301"/>
      <c r="H78" s="301"/>
      <c r="I78" s="301"/>
      <c r="J78" s="301"/>
      <c r="K78" s="302"/>
      <c r="L78" s="302"/>
      <c r="M78" s="303"/>
      <c r="N78" s="301"/>
    </row>
    <row r="79" spans="1:18" ht="24.75" customHeight="1" thickTop="1">
      <c r="A79" s="643">
        <v>3</v>
      </c>
      <c r="B79" s="646" t="s">
        <v>266</v>
      </c>
      <c r="C79" s="647"/>
      <c r="D79" s="647"/>
      <c r="E79" s="647"/>
      <c r="F79" s="648"/>
      <c r="G79" s="655" t="s">
        <v>267</v>
      </c>
      <c r="H79" s="656"/>
      <c r="I79" s="656"/>
      <c r="J79" s="656"/>
      <c r="K79" s="656"/>
      <c r="L79" s="656"/>
      <c r="M79" s="656"/>
      <c r="N79" s="657"/>
    </row>
    <row r="80" spans="1:18" ht="24.75" customHeight="1">
      <c r="A80" s="644"/>
      <c r="B80" s="649"/>
      <c r="C80" s="650"/>
      <c r="D80" s="650"/>
      <c r="E80" s="650"/>
      <c r="F80" s="651"/>
      <c r="G80" s="658"/>
      <c r="H80" s="659"/>
      <c r="I80" s="659"/>
      <c r="J80" s="659"/>
      <c r="K80" s="659"/>
      <c r="L80" s="659"/>
      <c r="M80" s="659"/>
      <c r="N80" s="660"/>
      <c r="O80" s="304" t="s">
        <v>29</v>
      </c>
      <c r="P80" s="304"/>
    </row>
    <row r="81" spans="1:16" ht="24.75" customHeight="1">
      <c r="A81" s="644"/>
      <c r="B81" s="649"/>
      <c r="C81" s="650"/>
      <c r="D81" s="650"/>
      <c r="E81" s="650"/>
      <c r="F81" s="651"/>
      <c r="G81" s="658"/>
      <c r="H81" s="659"/>
      <c r="I81" s="659"/>
      <c r="J81" s="659"/>
      <c r="K81" s="659"/>
      <c r="L81" s="659"/>
      <c r="M81" s="659"/>
      <c r="N81" s="660"/>
      <c r="O81" s="304" t="s">
        <v>21</v>
      </c>
      <c r="P81" s="304" t="s">
        <v>111</v>
      </c>
    </row>
    <row r="82" spans="1:16" ht="24.75" customHeight="1">
      <c r="A82" s="644"/>
      <c r="B82" s="649"/>
      <c r="C82" s="650"/>
      <c r="D82" s="650"/>
      <c r="E82" s="650"/>
      <c r="F82" s="651"/>
      <c r="G82" s="658"/>
      <c r="H82" s="659"/>
      <c r="I82" s="659"/>
      <c r="J82" s="659"/>
      <c r="K82" s="659"/>
      <c r="L82" s="659"/>
      <c r="M82" s="659"/>
      <c r="N82" s="660"/>
      <c r="O82" s="305"/>
      <c r="P82" s="304"/>
    </row>
    <row r="83" spans="1:16" ht="46.2" customHeight="1" thickBot="1">
      <c r="A83" s="645"/>
      <c r="B83" s="652"/>
      <c r="C83" s="653"/>
      <c r="D83" s="653"/>
      <c r="E83" s="653"/>
      <c r="F83" s="654"/>
      <c r="G83" s="661"/>
      <c r="H83" s="662"/>
      <c r="I83" s="662"/>
      <c r="J83" s="662"/>
      <c r="K83" s="662"/>
      <c r="L83" s="662"/>
      <c r="M83" s="662"/>
      <c r="N83" s="66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25EBA-EB99-4E90-AB98-0CB105C67595}">
  <sheetPr>
    <pageSetUpPr fitToPage="1"/>
  </sheetPr>
  <dimension ref="A1:Z24"/>
  <sheetViews>
    <sheetView view="pageBreakPreview" zoomScale="95" zoomScaleNormal="100" zoomScaleSheetLayoutView="95" workbookViewId="0">
      <selection activeCell="Q12" sqref="Q12"/>
    </sheetView>
  </sheetViews>
  <sheetFormatPr defaultColWidth="9" defaultRowHeight="13.2"/>
  <cols>
    <col min="1" max="1" width="4.88671875" style="517" customWidth="1"/>
    <col min="2" max="6" width="9" style="517"/>
    <col min="7" max="7" width="11.33203125" style="517" customWidth="1"/>
    <col min="8" max="8" width="9" style="517"/>
    <col min="9" max="9" width="6" style="517" customWidth="1"/>
    <col min="10" max="10" width="9" style="517"/>
    <col min="11" max="11" width="5.88671875" style="517" customWidth="1"/>
    <col min="12" max="12" width="35.44140625" style="517" customWidth="1"/>
    <col min="13" max="13" width="8" style="517" customWidth="1"/>
    <col min="14" max="14" width="3.44140625" style="517" customWidth="1"/>
    <col min="15" max="16384" width="9" style="517"/>
  </cols>
  <sheetData>
    <row r="1" spans="1:26" ht="23.4">
      <c r="A1" s="819" t="s">
        <v>262</v>
      </c>
      <c r="B1" s="819"/>
      <c r="C1" s="819"/>
      <c r="D1" s="819"/>
      <c r="E1" s="819"/>
      <c r="F1" s="819"/>
      <c r="G1" s="819"/>
      <c r="H1" s="819"/>
      <c r="I1" s="819"/>
      <c r="J1" s="759"/>
      <c r="K1" s="759"/>
      <c r="L1" s="759"/>
      <c r="M1" s="759"/>
      <c r="P1" s="820" t="s">
        <v>400</v>
      </c>
      <c r="Q1" s="820"/>
      <c r="R1" s="820"/>
      <c r="S1" s="820"/>
      <c r="T1" s="820"/>
      <c r="U1" s="820"/>
      <c r="V1" s="820"/>
      <c r="W1" s="820"/>
      <c r="X1" s="820"/>
      <c r="Y1" s="820"/>
      <c r="Z1" s="820"/>
    </row>
    <row r="2" spans="1:26" s="1" customFormat="1" ht="26.25" customHeight="1">
      <c r="A2" s="821" t="s">
        <v>401</v>
      </c>
      <c r="B2" s="821"/>
      <c r="C2" s="821"/>
      <c r="D2" s="821"/>
      <c r="E2" s="821"/>
      <c r="F2" s="821"/>
      <c r="G2" s="821"/>
      <c r="H2" s="821"/>
      <c r="I2" s="821"/>
      <c r="J2" s="821"/>
      <c r="K2" s="821"/>
      <c r="L2" s="821"/>
      <c r="M2" s="821"/>
      <c r="P2" s="822"/>
      <c r="Q2" s="822"/>
      <c r="R2" s="822"/>
      <c r="S2" s="822"/>
      <c r="T2" s="822"/>
      <c r="U2" s="822"/>
      <c r="V2" s="822"/>
      <c r="W2" s="822"/>
      <c r="X2" s="822"/>
      <c r="Y2" s="822"/>
      <c r="Z2" s="822"/>
    </row>
    <row r="3" spans="1:26" s="1" customFormat="1" ht="26.25" customHeight="1">
      <c r="A3" s="823" t="s">
        <v>402</v>
      </c>
      <c r="B3" s="823"/>
      <c r="C3" s="823"/>
      <c r="D3" s="823"/>
      <c r="E3" s="823"/>
      <c r="F3" s="823"/>
      <c r="G3" s="823"/>
      <c r="H3" s="823"/>
      <c r="I3" s="823"/>
      <c r="J3" s="823"/>
      <c r="K3" s="823"/>
      <c r="L3" s="824"/>
      <c r="M3" s="824"/>
    </row>
    <row r="4" spans="1:26" s="1" customFormat="1" ht="26.25" customHeight="1">
      <c r="A4" s="825" t="s">
        <v>404</v>
      </c>
      <c r="B4" s="825"/>
      <c r="C4" s="825"/>
      <c r="D4" s="825"/>
      <c r="E4" s="825"/>
      <c r="F4" s="825"/>
      <c r="G4" s="825"/>
      <c r="H4" s="825"/>
      <c r="I4" s="825"/>
      <c r="J4" s="825"/>
      <c r="K4" s="825"/>
      <c r="L4" s="826"/>
      <c r="M4" s="826"/>
    </row>
    <row r="5" spans="1:26" ht="28.5" customHeight="1" thickBot="1">
      <c r="A5" s="839"/>
      <c r="B5" s="840" t="s">
        <v>21</v>
      </c>
      <c r="C5" s="840"/>
      <c r="D5" s="840"/>
      <c r="E5" s="840"/>
      <c r="F5" s="840"/>
      <c r="G5" s="840"/>
      <c r="H5" s="840"/>
      <c r="I5" s="840"/>
      <c r="J5" s="840"/>
      <c r="K5" s="840"/>
      <c r="L5" s="840"/>
      <c r="M5" s="841"/>
      <c r="N5" s="827"/>
    </row>
    <row r="6" spans="1:26" ht="21.75" customHeight="1" thickTop="1">
      <c r="A6" s="841"/>
      <c r="B6" s="842"/>
      <c r="C6" s="843"/>
      <c r="D6" s="843"/>
      <c r="E6" s="843"/>
      <c r="F6" s="841"/>
      <c r="G6" s="841" t="s">
        <v>21</v>
      </c>
      <c r="H6" s="844" t="s">
        <v>405</v>
      </c>
      <c r="I6" s="845"/>
      <c r="J6" s="845"/>
      <c r="K6" s="845"/>
      <c r="L6" s="846"/>
      <c r="M6" s="841"/>
      <c r="N6" s="827"/>
    </row>
    <row r="7" spans="1:26" ht="21.75" customHeight="1">
      <c r="A7" s="841"/>
      <c r="B7" s="843"/>
      <c r="C7" s="843"/>
      <c r="D7" s="843"/>
      <c r="E7" s="843"/>
      <c r="F7" s="841"/>
      <c r="G7" s="841"/>
      <c r="H7" s="847"/>
      <c r="I7" s="848"/>
      <c r="J7" s="848"/>
      <c r="K7" s="848"/>
      <c r="L7" s="849"/>
      <c r="M7" s="841"/>
      <c r="N7" s="827"/>
    </row>
    <row r="8" spans="1:26" ht="21.75" customHeight="1">
      <c r="A8" s="841"/>
      <c r="B8" s="843"/>
      <c r="C8" s="843"/>
      <c r="D8" s="843"/>
      <c r="E8" s="843"/>
      <c r="F8" s="841"/>
      <c r="G8" s="841"/>
      <c r="H8" s="847"/>
      <c r="I8" s="848"/>
      <c r="J8" s="848"/>
      <c r="K8" s="848"/>
      <c r="L8" s="849"/>
      <c r="M8" s="841"/>
    </row>
    <row r="9" spans="1:26" ht="21.75" customHeight="1">
      <c r="A9" s="841"/>
      <c r="B9" s="843"/>
      <c r="C9" s="843"/>
      <c r="D9" s="843"/>
      <c r="E9" s="843"/>
      <c r="F9" s="841"/>
      <c r="G9" s="841"/>
      <c r="H9" s="847"/>
      <c r="I9" s="848"/>
      <c r="J9" s="848"/>
      <c r="K9" s="848"/>
      <c r="L9" s="849"/>
      <c r="M9" s="841"/>
    </row>
    <row r="10" spans="1:26" ht="21.75" customHeight="1">
      <c r="A10" s="841"/>
      <c r="B10" s="843"/>
      <c r="C10" s="843"/>
      <c r="D10" s="843"/>
      <c r="E10" s="843"/>
      <c r="F10" s="841"/>
      <c r="G10" s="841"/>
      <c r="H10" s="847"/>
      <c r="I10" s="848"/>
      <c r="J10" s="848"/>
      <c r="K10" s="848"/>
      <c r="L10" s="849"/>
      <c r="M10" s="841"/>
    </row>
    <row r="11" spans="1:26" ht="21.75" customHeight="1">
      <c r="A11" s="841"/>
      <c r="B11" s="843"/>
      <c r="C11" s="843"/>
      <c r="D11" s="843"/>
      <c r="E11" s="843"/>
      <c r="F11" s="850"/>
      <c r="G11" s="850"/>
      <c r="H11" s="847"/>
      <c r="I11" s="848"/>
      <c r="J11" s="848"/>
      <c r="K11" s="848"/>
      <c r="L11" s="849"/>
      <c r="M11" s="841"/>
    </row>
    <row r="12" spans="1:26" ht="21.75" customHeight="1">
      <c r="A12" s="841"/>
      <c r="B12" s="843"/>
      <c r="C12" s="843"/>
      <c r="D12" s="843"/>
      <c r="E12" s="843"/>
      <c r="F12" s="851"/>
      <c r="G12" s="851"/>
      <c r="H12" s="847"/>
      <c r="I12" s="848"/>
      <c r="J12" s="848"/>
      <c r="K12" s="848"/>
      <c r="L12" s="849"/>
      <c r="M12" s="841"/>
    </row>
    <row r="13" spans="1:26" ht="21.75" customHeight="1">
      <c r="A13" s="841"/>
      <c r="B13" s="852"/>
      <c r="C13" s="852"/>
      <c r="D13" s="852"/>
      <c r="E13" s="852"/>
      <c r="F13" s="851"/>
      <c r="G13" s="851"/>
      <c r="H13" s="847"/>
      <c r="I13" s="848"/>
      <c r="J13" s="848"/>
      <c r="K13" s="848"/>
      <c r="L13" s="849"/>
      <c r="M13" s="841"/>
    </row>
    <row r="14" spans="1:26" ht="21.75" customHeight="1" thickBot="1">
      <c r="A14" s="841"/>
      <c r="B14" s="852"/>
      <c r="C14" s="852"/>
      <c r="D14" s="852"/>
      <c r="E14" s="852"/>
      <c r="F14" s="850"/>
      <c r="G14" s="850"/>
      <c r="H14" s="853"/>
      <c r="I14" s="854"/>
      <c r="J14" s="854"/>
      <c r="K14" s="854"/>
      <c r="L14" s="855"/>
      <c r="M14" s="841"/>
    </row>
    <row r="15" spans="1:26" ht="21.75" customHeight="1" thickTop="1">
      <c r="A15" s="856"/>
      <c r="B15" s="857" t="s">
        <v>21</v>
      </c>
      <c r="C15" s="841"/>
      <c r="D15" s="841"/>
      <c r="E15" s="841"/>
      <c r="F15" s="841"/>
      <c r="G15" s="841"/>
      <c r="H15" s="841"/>
      <c r="I15" s="841"/>
      <c r="J15" s="841"/>
      <c r="K15" s="841"/>
      <c r="L15" s="841"/>
      <c r="M15" s="841"/>
    </row>
    <row r="16" spans="1:26" ht="16.2">
      <c r="A16" s="828"/>
      <c r="B16" s="829"/>
      <c r="C16" s="538"/>
      <c r="D16" s="538"/>
      <c r="E16" s="538"/>
      <c r="F16" s="538"/>
      <c r="G16" s="538"/>
      <c r="H16" s="538"/>
      <c r="I16" s="538"/>
      <c r="J16" s="538"/>
      <c r="K16" s="538"/>
      <c r="L16" s="538"/>
      <c r="M16" s="538"/>
    </row>
    <row r="17" spans="1:16" ht="14.25" customHeight="1">
      <c r="A17" s="830"/>
      <c r="B17" s="831" t="s">
        <v>403</v>
      </c>
      <c r="C17" s="831"/>
      <c r="D17" s="831"/>
      <c r="E17" s="831"/>
      <c r="F17" s="831"/>
      <c r="G17" s="831"/>
      <c r="H17" s="831"/>
      <c r="I17" s="831"/>
      <c r="J17" s="831"/>
      <c r="K17" s="831"/>
      <c r="L17" s="831"/>
      <c r="M17" s="832"/>
    </row>
    <row r="18" spans="1:16" ht="13.5" customHeight="1">
      <c r="A18" s="830"/>
      <c r="B18" s="831"/>
      <c r="C18" s="831"/>
      <c r="D18" s="831"/>
      <c r="E18" s="831"/>
      <c r="F18" s="831"/>
      <c r="G18" s="831"/>
      <c r="H18" s="831"/>
      <c r="I18" s="831"/>
      <c r="J18" s="831"/>
      <c r="K18" s="831"/>
      <c r="L18" s="831"/>
      <c r="M18" s="832"/>
    </row>
    <row r="19" spans="1:16" ht="39.75" customHeight="1">
      <c r="A19" s="830"/>
      <c r="B19" s="831"/>
      <c r="C19" s="831"/>
      <c r="D19" s="831"/>
      <c r="E19" s="831"/>
      <c r="F19" s="831"/>
      <c r="G19" s="831"/>
      <c r="H19" s="831"/>
      <c r="I19" s="831"/>
      <c r="J19" s="831"/>
      <c r="K19" s="831"/>
      <c r="L19" s="831"/>
      <c r="M19" s="832"/>
      <c r="P19" s="559"/>
    </row>
    <row r="20" spans="1:16" ht="51" customHeight="1">
      <c r="A20" s="830"/>
      <c r="B20" s="831"/>
      <c r="C20" s="831"/>
      <c r="D20" s="831"/>
      <c r="E20" s="831"/>
      <c r="F20" s="831"/>
      <c r="G20" s="831"/>
      <c r="H20" s="831"/>
      <c r="I20" s="831"/>
      <c r="J20" s="831"/>
      <c r="K20" s="831"/>
      <c r="L20" s="831"/>
      <c r="M20" s="832"/>
    </row>
    <row r="21" spans="1:16">
      <c r="A21" s="538"/>
      <c r="B21" s="538"/>
      <c r="C21" s="538"/>
      <c r="D21" s="538"/>
      <c r="E21" s="538"/>
      <c r="F21" s="538"/>
      <c r="G21" s="538"/>
      <c r="H21" s="538"/>
      <c r="I21" s="538"/>
      <c r="J21" s="538"/>
      <c r="K21" s="538"/>
      <c r="L21" s="538"/>
      <c r="M21" s="538"/>
    </row>
    <row r="22" spans="1:16">
      <c r="I22" s="833"/>
      <c r="J22" s="833"/>
      <c r="K22" s="834"/>
      <c r="L22" s="834"/>
    </row>
    <row r="23" spans="1:16">
      <c r="B23" s="835" t="s">
        <v>29</v>
      </c>
      <c r="C23" s="836"/>
      <c r="D23" s="836"/>
      <c r="E23" s="1"/>
      <c r="F23" s="1"/>
      <c r="G23" s="1"/>
      <c r="H23" s="1"/>
      <c r="I23" s="837" t="s">
        <v>21</v>
      </c>
      <c r="J23" s="1"/>
      <c r="K23" s="1"/>
      <c r="L23" s="1"/>
    </row>
    <row r="24" spans="1:16">
      <c r="C24" s="1"/>
      <c r="D24" s="1"/>
      <c r="E24" s="836"/>
      <c r="F24" s="1"/>
      <c r="G24" s="42"/>
      <c r="H24" s="838"/>
      <c r="I24" s="1"/>
      <c r="J24" s="1"/>
      <c r="K24" s="1"/>
    </row>
  </sheetData>
  <mergeCells count="11">
    <mergeCell ref="B5:L5"/>
    <mergeCell ref="B6:E14"/>
    <mergeCell ref="H6:L14"/>
    <mergeCell ref="B17:L20"/>
    <mergeCell ref="K22:L22"/>
    <mergeCell ref="A1:M1"/>
    <mergeCell ref="P1:Z1"/>
    <mergeCell ref="A2:M2"/>
    <mergeCell ref="P2:Z2"/>
    <mergeCell ref="A3:M3"/>
    <mergeCell ref="A4:M4"/>
  </mergeCells>
  <phoneticPr fontId="106"/>
  <pageMargins left="0.74803149606299213" right="0.74803149606299213" top="0.98425196850393704" bottom="0.98425196850393704" header="0.51181102362204722" footer="0.51181102362204722"/>
  <pageSetup paperSize="9" scale="98"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sheetPr codeName="Sheet5"/>
  <dimension ref="A1:S77"/>
  <sheetViews>
    <sheetView topLeftCell="A10" zoomScale="75" zoomScaleNormal="75" workbookViewId="0">
      <selection activeCell="N36" sqref="N36"/>
    </sheetView>
  </sheetViews>
  <sheetFormatPr defaultColWidth="8.88671875" defaultRowHeight="14.4"/>
  <cols>
    <col min="1" max="1" width="12.77734375" style="120" customWidth="1"/>
    <col min="2" max="2" width="25" customWidth="1"/>
    <col min="3" max="3" width="9.109375" customWidth="1"/>
    <col min="4" max="4" width="23" customWidth="1"/>
    <col min="5" max="5" width="19.44140625" customWidth="1"/>
    <col min="6" max="6" width="11.4414062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30.6640625" customWidth="1"/>
    <col min="15" max="15" width="7.88671875" customWidth="1"/>
    <col min="16" max="16" width="40.44140625" style="225" customWidth="1"/>
    <col min="17" max="17" width="40.44140625" customWidth="1"/>
  </cols>
  <sheetData>
    <row r="1" spans="2:19" ht="31.2" customHeight="1">
      <c r="B1" s="126"/>
      <c r="C1" s="339" t="s">
        <v>345</v>
      </c>
      <c r="D1" s="175"/>
      <c r="E1" s="175"/>
      <c r="F1" s="175"/>
      <c r="G1" s="175" t="s">
        <v>241</v>
      </c>
      <c r="H1" s="175"/>
      <c r="I1" s="175"/>
      <c r="J1" s="175"/>
      <c r="K1" s="175"/>
      <c r="L1" s="175"/>
      <c r="M1" s="175"/>
      <c r="N1" s="175"/>
      <c r="O1" s="120"/>
      <c r="P1" s="224"/>
    </row>
    <row r="2" spans="2:19" ht="31.2" customHeight="1" thickBot="1">
      <c r="B2" s="676" t="s">
        <v>291</v>
      </c>
      <c r="C2" s="676"/>
      <c r="D2" s="676"/>
      <c r="E2" s="676"/>
      <c r="F2" s="676"/>
      <c r="G2" s="175"/>
      <c r="H2" s="175"/>
      <c r="I2" s="175"/>
      <c r="J2" s="175" t="s">
        <v>270</v>
      </c>
      <c r="K2" s="175"/>
      <c r="L2" s="175"/>
      <c r="M2" s="175"/>
      <c r="N2" s="175"/>
      <c r="O2" s="120"/>
      <c r="P2" s="224"/>
    </row>
    <row r="3" spans="2:19" ht="298.8" customHeight="1" thickBot="1">
      <c r="B3" s="810" t="s">
        <v>347</v>
      </c>
      <c r="C3" s="811"/>
      <c r="D3" s="811"/>
      <c r="E3" s="811"/>
      <c r="F3" s="812"/>
      <c r="G3" s="809"/>
      <c r="H3" s="809"/>
      <c r="I3" s="809"/>
      <c r="J3" s="809"/>
      <c r="K3" s="809"/>
      <c r="L3" s="809"/>
      <c r="M3" s="809"/>
      <c r="N3" s="809"/>
      <c r="P3" s="224"/>
    </row>
    <row r="4" spans="2:19" ht="29.25" customHeight="1">
      <c r="B4" s="191"/>
      <c r="C4" s="192" t="s">
        <v>305</v>
      </c>
      <c r="D4" s="193"/>
      <c r="E4" s="193"/>
      <c r="F4" s="193"/>
      <c r="G4" s="194"/>
      <c r="H4" s="193"/>
      <c r="I4" s="193"/>
      <c r="J4" s="195"/>
      <c r="K4" s="195"/>
      <c r="L4" s="195"/>
      <c r="M4" s="195"/>
      <c r="N4" s="196"/>
      <c r="O4" s="120"/>
      <c r="P4" s="215"/>
    </row>
    <row r="5" spans="2:19" ht="267" customHeight="1">
      <c r="B5" s="683" t="s">
        <v>306</v>
      </c>
      <c r="C5" s="684"/>
      <c r="D5" s="684"/>
      <c r="E5" s="684"/>
      <c r="F5" s="684"/>
      <c r="G5" s="684"/>
      <c r="H5" s="684"/>
      <c r="I5" s="684"/>
      <c r="J5" s="684"/>
      <c r="K5" s="684"/>
      <c r="L5" s="684"/>
      <c r="M5" s="684"/>
      <c r="N5" s="684"/>
      <c r="O5" s="120"/>
      <c r="P5" s="375" t="s">
        <v>204</v>
      </c>
    </row>
    <row r="6" spans="2:19" ht="32.4" customHeight="1">
      <c r="B6" s="687" t="s">
        <v>234</v>
      </c>
      <c r="C6" s="688"/>
      <c r="D6" s="688"/>
      <c r="E6" s="688"/>
      <c r="F6" s="688"/>
      <c r="G6" s="688"/>
      <c r="H6" s="688"/>
      <c r="I6" s="688"/>
      <c r="J6" s="688"/>
      <c r="K6" s="688"/>
      <c r="L6" s="688"/>
      <c r="M6" s="688"/>
      <c r="N6" s="688"/>
      <c r="O6" s="120"/>
      <c r="P6" s="212"/>
    </row>
    <row r="7" spans="2:19" ht="11.4" customHeight="1">
      <c r="B7" s="685"/>
      <c r="C7" s="686"/>
      <c r="D7" s="686"/>
      <c r="E7" s="686"/>
      <c r="F7" s="686"/>
      <c r="G7" s="686"/>
      <c r="H7" s="686"/>
      <c r="I7" s="686"/>
      <c r="J7" s="686"/>
      <c r="K7" s="686"/>
      <c r="L7" s="686"/>
      <c r="M7" s="686"/>
      <c r="N7" s="686"/>
      <c r="O7" s="120"/>
      <c r="P7" s="212"/>
      <c r="R7" t="s">
        <v>220</v>
      </c>
    </row>
    <row r="8" spans="2:19" ht="21.6" customHeight="1">
      <c r="B8" s="199"/>
      <c r="C8" s="680" t="s">
        <v>307</v>
      </c>
      <c r="D8" s="680"/>
      <c r="E8" s="680"/>
      <c r="F8" s="680"/>
      <c r="G8" s="680"/>
      <c r="H8" s="680"/>
      <c r="I8" s="680"/>
      <c r="J8" s="680"/>
      <c r="K8" s="680"/>
      <c r="L8" s="680"/>
      <c r="M8" s="127" t="s">
        <v>204</v>
      </c>
      <c r="N8" s="127"/>
      <c r="O8" s="120"/>
      <c r="P8" s="234"/>
      <c r="Q8" s="391" t="s">
        <v>204</v>
      </c>
    </row>
    <row r="9" spans="2:19" ht="21.6" customHeight="1">
      <c r="B9" s="199"/>
      <c r="C9" s="681" t="s">
        <v>174</v>
      </c>
      <c r="D9" s="681"/>
      <c r="E9" s="681"/>
      <c r="F9" s="681"/>
      <c r="G9" s="681"/>
      <c r="H9" s="681"/>
      <c r="I9" s="681"/>
      <c r="J9" s="681"/>
      <c r="K9" s="681"/>
      <c r="L9" s="681"/>
      <c r="M9" s="127"/>
      <c r="N9" s="152"/>
      <c r="O9" s="120"/>
      <c r="P9" s="235"/>
    </row>
    <row r="10" spans="2:19" ht="21.6" customHeight="1">
      <c r="B10" s="127"/>
      <c r="C10" s="127"/>
      <c r="D10" s="152"/>
      <c r="E10" s="152"/>
      <c r="F10" s="152"/>
      <c r="G10" s="167"/>
      <c r="H10" s="152"/>
      <c r="I10" s="152"/>
      <c r="J10" s="152"/>
      <c r="K10" s="152"/>
      <c r="L10" s="152"/>
      <c r="M10" s="152"/>
      <c r="N10" s="152"/>
      <c r="O10" s="120"/>
      <c r="P10" s="238"/>
    </row>
    <row r="11" spans="2:19" ht="15" customHeight="1">
      <c r="B11" s="120"/>
      <c r="C11" s="120"/>
      <c r="D11" s="168"/>
      <c r="E11" s="168"/>
      <c r="F11" s="168"/>
      <c r="G11" s="169"/>
      <c r="H11" s="168"/>
      <c r="I11" s="168"/>
      <c r="J11" s="168"/>
      <c r="K11" s="168"/>
      <c r="L11" s="168"/>
      <c r="M11" s="168"/>
      <c r="N11" s="168"/>
      <c r="O11" s="120"/>
      <c r="P11" s="386" t="e">
        <f>+H13-G13</f>
        <v>#VALUE!</v>
      </c>
      <c r="Q11" s="380"/>
      <c r="R11" s="380"/>
      <c r="S11" s="380"/>
    </row>
    <row r="12" spans="2:19" ht="13.5" customHeight="1">
      <c r="B12" s="120"/>
      <c r="C12" s="120"/>
      <c r="D12" s="170" t="s">
        <v>175</v>
      </c>
      <c r="E12" s="170"/>
      <c r="F12" s="170"/>
      <c r="G12" s="171" t="s">
        <v>176</v>
      </c>
      <c r="H12" s="172" t="s">
        <v>177</v>
      </c>
      <c r="I12" s="173" t="s">
        <v>178</v>
      </c>
      <c r="J12" s="172" t="s">
        <v>179</v>
      </c>
      <c r="K12" s="172" t="s">
        <v>180</v>
      </c>
      <c r="L12" s="174" t="s">
        <v>193</v>
      </c>
      <c r="M12" s="168"/>
      <c r="N12" s="168"/>
      <c r="O12" s="120"/>
      <c r="P12" s="238"/>
      <c r="Q12" s="380"/>
      <c r="R12" s="380"/>
      <c r="S12" s="380"/>
    </row>
    <row r="13" spans="2:19" ht="18" customHeight="1" thickBot="1">
      <c r="B13" s="120"/>
      <c r="C13" s="120"/>
      <c r="D13" s="170"/>
      <c r="E13" s="170"/>
      <c r="F13" s="201" t="s">
        <v>181</v>
      </c>
      <c r="G13" s="524">
        <v>676609955</v>
      </c>
      <c r="H13" s="808" t="s">
        <v>204</v>
      </c>
      <c r="I13" s="198" t="e">
        <f t="shared" ref="I13:I23" si="0">+H13/$H$13</f>
        <v>#VALUE!</v>
      </c>
      <c r="J13" s="401"/>
      <c r="K13" s="341">
        <f>+J13/G13</f>
        <v>0</v>
      </c>
      <c r="L13" s="198" t="e">
        <f>+H13/G13-1</f>
        <v>#VALUE!</v>
      </c>
      <c r="M13" s="682" t="s">
        <v>182</v>
      </c>
      <c r="N13" s="682"/>
      <c r="O13" s="387"/>
      <c r="P13" s="503"/>
      <c r="Q13" s="380"/>
      <c r="R13" s="380"/>
      <c r="S13" s="380"/>
    </row>
    <row r="14" spans="2:19" ht="17.25" customHeight="1">
      <c r="B14" s="120"/>
      <c r="C14" s="120"/>
      <c r="D14" s="170"/>
      <c r="E14" s="691" t="s">
        <v>212</v>
      </c>
      <c r="F14" s="448" t="s">
        <v>254</v>
      </c>
      <c r="G14" s="428">
        <v>103804263</v>
      </c>
      <c r="H14" s="813" t="s">
        <v>204</v>
      </c>
      <c r="I14" s="429" t="e">
        <f>+H14/$H$13</f>
        <v>#VALUE!</v>
      </c>
      <c r="J14" s="440" t="s">
        <v>204</v>
      </c>
      <c r="K14" s="525" t="e">
        <f>+J14/H14</f>
        <v>#VALUE!</v>
      </c>
      <c r="L14" s="464" t="e">
        <f>+H14/G14-1</f>
        <v>#VALUE!</v>
      </c>
      <c r="M14" s="702" t="s">
        <v>212</v>
      </c>
      <c r="N14" s="388" t="e">
        <f>+H13-G13</f>
        <v>#VALUE!</v>
      </c>
      <c r="O14" s="387"/>
      <c r="P14" s="461"/>
      <c r="Q14" s="380"/>
      <c r="R14" s="380"/>
      <c r="S14" s="380"/>
    </row>
    <row r="15" spans="2:19" ht="17.25" customHeight="1">
      <c r="B15" s="120"/>
      <c r="C15" s="120"/>
      <c r="D15" s="170"/>
      <c r="E15" s="691"/>
      <c r="F15" s="449" t="s">
        <v>231</v>
      </c>
      <c r="G15" s="240">
        <v>4617095</v>
      </c>
      <c r="H15" s="240"/>
      <c r="I15" s="198" t="e">
        <f t="shared" si="0"/>
        <v>#VALUE!</v>
      </c>
      <c r="J15" s="239"/>
      <c r="K15" s="341">
        <f>+J15/G15</f>
        <v>0</v>
      </c>
      <c r="L15" s="462">
        <f>+H15/G15-1</f>
        <v>-1</v>
      </c>
      <c r="M15" s="702"/>
      <c r="N15" s="393" t="s">
        <v>204</v>
      </c>
      <c r="O15" s="387"/>
      <c r="P15" s="461"/>
      <c r="Q15" s="237"/>
      <c r="R15" s="380"/>
      <c r="S15" s="380"/>
    </row>
    <row r="16" spans="2:19" ht="17.25" customHeight="1">
      <c r="B16" s="120"/>
      <c r="C16" s="120"/>
      <c r="D16" s="170"/>
      <c r="E16" s="691"/>
      <c r="F16" s="465" t="s">
        <v>256</v>
      </c>
      <c r="G16" s="239">
        <v>7483444</v>
      </c>
      <c r="H16" s="239"/>
      <c r="I16" s="198" t="e">
        <f t="shared" si="0"/>
        <v>#VALUE!</v>
      </c>
      <c r="J16" s="200"/>
      <c r="K16" s="526" t="e">
        <f t="shared" ref="K16:K23" si="1">+J16/H16</f>
        <v>#DIV/0!</v>
      </c>
      <c r="L16" s="462">
        <f t="shared" ref="L16:L27" si="2">+H16/G16-1</f>
        <v>-1</v>
      </c>
      <c r="M16" s="389"/>
      <c r="N16" s="389"/>
      <c r="O16" s="387"/>
      <c r="P16" s="461"/>
      <c r="Q16" s="238"/>
      <c r="R16" s="380"/>
      <c r="S16" s="380"/>
    </row>
    <row r="17" spans="2:19" ht="17.25" customHeight="1">
      <c r="B17" s="120"/>
      <c r="C17" s="120"/>
      <c r="D17" s="170"/>
      <c r="E17" s="170"/>
      <c r="F17" s="465" t="s">
        <v>259</v>
      </c>
      <c r="G17" s="239">
        <v>37085675</v>
      </c>
      <c r="H17" s="239"/>
      <c r="I17" s="198" t="e">
        <f t="shared" si="0"/>
        <v>#VALUE!</v>
      </c>
      <c r="J17" s="200"/>
      <c r="K17" s="527" t="e">
        <f t="shared" si="1"/>
        <v>#DIV/0!</v>
      </c>
      <c r="L17" s="462">
        <f t="shared" si="2"/>
        <v>-1</v>
      </c>
      <c r="M17" s="389"/>
      <c r="N17" s="389"/>
      <c r="O17" s="387"/>
      <c r="P17" s="461"/>
      <c r="Q17" s="507"/>
      <c r="R17" s="380"/>
      <c r="S17" s="380"/>
    </row>
    <row r="18" spans="2:19" ht="17.25" customHeight="1">
      <c r="B18" s="120"/>
      <c r="C18" s="120"/>
      <c r="D18" s="170"/>
      <c r="E18" s="691" t="s">
        <v>257</v>
      </c>
      <c r="F18" s="449" t="s">
        <v>183</v>
      </c>
      <c r="G18" s="239">
        <v>10044957</v>
      </c>
      <c r="H18" s="239"/>
      <c r="I18" s="198" t="e">
        <f>+H18/H13</f>
        <v>#VALUE!</v>
      </c>
      <c r="J18" s="200"/>
      <c r="K18" s="341" t="e">
        <f t="shared" si="1"/>
        <v>#DIV/0!</v>
      </c>
      <c r="L18" s="462">
        <f t="shared" si="2"/>
        <v>-1</v>
      </c>
      <c r="M18" s="703" t="s">
        <v>309</v>
      </c>
      <c r="N18" s="689"/>
      <c r="O18" s="387"/>
      <c r="P18" s="461"/>
      <c r="Q18" s="237"/>
      <c r="R18" s="380"/>
      <c r="S18" s="380"/>
    </row>
    <row r="19" spans="2:19" ht="17.25" customHeight="1">
      <c r="B19" s="120"/>
      <c r="C19" s="120"/>
      <c r="D19" s="170"/>
      <c r="E19" s="691"/>
      <c r="F19" s="444" t="s">
        <v>247</v>
      </c>
      <c r="G19" s="239">
        <v>5192286</v>
      </c>
      <c r="H19" s="239"/>
      <c r="I19" s="198" t="e">
        <f t="shared" si="0"/>
        <v>#VALUE!</v>
      </c>
      <c r="J19" s="200"/>
      <c r="K19" s="341" t="e">
        <f t="shared" si="1"/>
        <v>#DIV/0!</v>
      </c>
      <c r="L19" s="462">
        <f t="shared" si="2"/>
        <v>-1</v>
      </c>
      <c r="M19" s="389"/>
      <c r="N19" s="389"/>
      <c r="O19" s="387"/>
      <c r="P19" s="461"/>
      <c r="Q19" s="238"/>
      <c r="R19" s="380"/>
      <c r="S19" s="380"/>
    </row>
    <row r="20" spans="2:19" ht="17.25" customHeight="1">
      <c r="B20" s="120"/>
      <c r="C20" s="120"/>
      <c r="D20" s="170"/>
      <c r="E20" s="691"/>
      <c r="F20" s="445" t="s">
        <v>248</v>
      </c>
      <c r="G20" s="239">
        <v>4067067</v>
      </c>
      <c r="H20" s="239"/>
      <c r="I20" s="198" t="e">
        <f t="shared" si="0"/>
        <v>#VALUE!</v>
      </c>
      <c r="J20" s="200"/>
      <c r="K20" s="528" t="e">
        <f t="shared" si="1"/>
        <v>#DIV/0!</v>
      </c>
      <c r="L20" s="462">
        <f t="shared" si="2"/>
        <v>-1</v>
      </c>
      <c r="M20" s="389"/>
      <c r="N20" s="389"/>
      <c r="O20" s="387"/>
      <c r="P20" s="510"/>
      <c r="Q20" s="381"/>
      <c r="R20" s="380"/>
      <c r="S20" s="380"/>
    </row>
    <row r="21" spans="2:19" ht="17.25" customHeight="1">
      <c r="B21" s="120"/>
      <c r="C21" s="120"/>
      <c r="D21" s="170"/>
      <c r="E21" s="691"/>
      <c r="F21" s="444" t="s">
        <v>249</v>
      </c>
      <c r="G21" s="240">
        <v>17042722</v>
      </c>
      <c r="H21" s="240"/>
      <c r="I21" s="198" t="e">
        <f t="shared" si="0"/>
        <v>#VALUE!</v>
      </c>
      <c r="J21" s="441"/>
      <c r="K21" s="341" t="e">
        <f t="shared" si="1"/>
        <v>#DIV/0!</v>
      </c>
      <c r="L21" s="462">
        <f t="shared" si="2"/>
        <v>-1</v>
      </c>
      <c r="M21" s="389"/>
      <c r="N21" s="389"/>
      <c r="O21" s="387"/>
      <c r="P21" s="461"/>
      <c r="Q21" s="237"/>
      <c r="R21" s="380"/>
      <c r="S21" s="380"/>
    </row>
    <row r="22" spans="2:19" ht="17.25" customHeight="1">
      <c r="B22" s="120"/>
      <c r="C22" s="120"/>
      <c r="D22" s="170"/>
      <c r="E22" s="691"/>
      <c r="F22" s="444" t="s">
        <v>250</v>
      </c>
      <c r="G22" s="430">
        <v>7572311</v>
      </c>
      <c r="H22" s="430"/>
      <c r="I22" s="198" t="e">
        <f t="shared" si="0"/>
        <v>#VALUE!</v>
      </c>
      <c r="J22" s="200"/>
      <c r="K22" s="527" t="e">
        <f>+J22/H22</f>
        <v>#DIV/0!</v>
      </c>
      <c r="L22" s="462">
        <f t="shared" si="2"/>
        <v>-1</v>
      </c>
      <c r="M22" s="703" t="s">
        <v>281</v>
      </c>
      <c r="N22" s="689"/>
      <c r="O22" s="387"/>
      <c r="P22" s="461"/>
      <c r="Q22" s="238"/>
      <c r="R22" s="380"/>
      <c r="S22" s="380"/>
    </row>
    <row r="23" spans="2:19" ht="17.25" customHeight="1">
      <c r="B23" s="120"/>
      <c r="C23" s="120"/>
      <c r="D23" s="170"/>
      <c r="E23" s="691"/>
      <c r="F23" s="444" t="s">
        <v>251</v>
      </c>
      <c r="G23" s="430">
        <v>44690738</v>
      </c>
      <c r="H23" s="430"/>
      <c r="I23" s="198" t="e">
        <f t="shared" si="0"/>
        <v>#VALUE!</v>
      </c>
      <c r="J23" s="431"/>
      <c r="K23" s="341" t="e">
        <f t="shared" si="1"/>
        <v>#DIV/0!</v>
      </c>
      <c r="L23" s="462">
        <f t="shared" si="2"/>
        <v>-1</v>
      </c>
      <c r="M23" s="389"/>
      <c r="N23" s="389"/>
      <c r="O23" s="387"/>
      <c r="P23" s="461"/>
      <c r="Q23" s="381"/>
      <c r="R23" s="380"/>
      <c r="S23" s="380"/>
    </row>
    <row r="24" spans="2:19" ht="17.25" customHeight="1">
      <c r="B24" s="120"/>
      <c r="C24" s="120"/>
      <c r="D24" s="170"/>
      <c r="E24" s="691"/>
      <c r="F24" s="446" t="s">
        <v>252</v>
      </c>
      <c r="G24" s="442">
        <v>1577411</v>
      </c>
      <c r="H24" s="442"/>
      <c r="I24" s="198" t="e">
        <f>+G24/$H$13</f>
        <v>#VALUE!</v>
      </c>
      <c r="J24" s="443"/>
      <c r="K24" s="527">
        <f>+J24/G24</f>
        <v>0</v>
      </c>
      <c r="L24" s="462">
        <f t="shared" si="2"/>
        <v>-1</v>
      </c>
      <c r="M24" s="389"/>
      <c r="N24" s="160"/>
      <c r="O24" s="387"/>
      <c r="P24" s="461"/>
      <c r="Q24" s="237"/>
      <c r="R24" s="380"/>
      <c r="S24" s="380"/>
    </row>
    <row r="25" spans="2:19" ht="17.25" customHeight="1">
      <c r="B25" s="120"/>
      <c r="C25" s="120"/>
      <c r="D25" s="170"/>
      <c r="E25" s="691"/>
      <c r="F25" s="447" t="s">
        <v>255</v>
      </c>
      <c r="G25" s="342">
        <v>22086064</v>
      </c>
      <c r="H25" s="342"/>
      <c r="I25" s="198" t="e">
        <f t="shared" ref="I25:I29" si="3">+H25/$H$13</f>
        <v>#VALUE!</v>
      </c>
      <c r="J25" s="200"/>
      <c r="K25" s="527" t="e">
        <f>+J25/H25</f>
        <v>#DIV/0!</v>
      </c>
      <c r="L25" s="462">
        <f t="shared" si="2"/>
        <v>-1</v>
      </c>
      <c r="M25" s="690" t="s">
        <v>310</v>
      </c>
      <c r="N25" s="690"/>
      <c r="O25" s="387"/>
      <c r="P25" s="461"/>
      <c r="Q25" s="238"/>
      <c r="R25" s="380"/>
      <c r="S25" s="380"/>
    </row>
    <row r="26" spans="2:19" ht="17.25" customHeight="1">
      <c r="B26" s="120"/>
      <c r="C26" s="120"/>
      <c r="D26" s="170"/>
      <c r="E26" s="691"/>
      <c r="F26" s="463" t="s">
        <v>253</v>
      </c>
      <c r="G26" s="342">
        <v>13770429</v>
      </c>
      <c r="H26" s="342"/>
      <c r="I26" s="198" t="e">
        <f t="shared" si="3"/>
        <v>#VALUE!</v>
      </c>
      <c r="J26" s="200"/>
      <c r="K26" s="341" t="e">
        <f t="shared" ref="K26:K29" si="4">+J26/H26</f>
        <v>#DIV/0!</v>
      </c>
      <c r="L26" s="462">
        <f t="shared" si="2"/>
        <v>-1</v>
      </c>
      <c r="M26" s="389"/>
      <c r="N26" s="389"/>
      <c r="O26" s="387"/>
      <c r="P26" s="461"/>
      <c r="Q26" s="381"/>
      <c r="R26" s="380"/>
      <c r="S26" s="380"/>
    </row>
    <row r="27" spans="2:19" ht="17.25" customHeight="1">
      <c r="B27" s="120"/>
      <c r="C27" s="120"/>
      <c r="D27" s="170"/>
      <c r="E27" s="170"/>
      <c r="F27" s="466" t="s">
        <v>232</v>
      </c>
      <c r="G27" s="342">
        <v>39866718</v>
      </c>
      <c r="H27" s="342"/>
      <c r="I27" s="198" t="e">
        <f t="shared" si="3"/>
        <v>#VALUE!</v>
      </c>
      <c r="J27" s="200"/>
      <c r="K27" s="341" t="e">
        <f t="shared" si="4"/>
        <v>#DIV/0!</v>
      </c>
      <c r="L27" s="462">
        <f t="shared" si="2"/>
        <v>-1</v>
      </c>
      <c r="M27" s="389"/>
      <c r="N27" s="389"/>
      <c r="O27" s="387"/>
      <c r="P27" s="461"/>
      <c r="Q27" s="237"/>
      <c r="R27" s="380"/>
      <c r="S27" s="380"/>
    </row>
    <row r="28" spans="2:19" ht="22.2" customHeight="1">
      <c r="B28" s="120"/>
      <c r="C28" s="120"/>
      <c r="D28" s="170"/>
      <c r="E28" s="170"/>
      <c r="F28" s="542" t="s">
        <v>192</v>
      </c>
      <c r="G28" s="239">
        <v>38249060</v>
      </c>
      <c r="H28" s="239"/>
      <c r="I28" s="198" t="e">
        <f t="shared" si="3"/>
        <v>#VALUE!</v>
      </c>
      <c r="J28" s="543"/>
      <c r="K28" s="341" t="e">
        <f t="shared" si="4"/>
        <v>#DIV/0!</v>
      </c>
      <c r="L28" s="462">
        <f>+H28/G28-1</f>
        <v>-1</v>
      </c>
      <c r="M28" s="412"/>
      <c r="N28" s="389"/>
      <c r="O28" s="387"/>
      <c r="P28" s="461"/>
      <c r="Q28" s="238"/>
      <c r="R28" s="380"/>
      <c r="S28" s="380"/>
    </row>
    <row r="29" spans="2:19" ht="22.2" customHeight="1">
      <c r="B29" s="120"/>
      <c r="C29" s="120"/>
      <c r="D29" s="815" t="s">
        <v>348</v>
      </c>
      <c r="E29" s="816"/>
      <c r="F29" s="544" t="s">
        <v>202</v>
      </c>
      <c r="G29" s="545">
        <v>33329551</v>
      </c>
      <c r="H29" s="545">
        <v>33384829</v>
      </c>
      <c r="I29" s="546" t="e">
        <f t="shared" si="3"/>
        <v>#VALUE!</v>
      </c>
      <c r="J29" s="547">
        <v>73525</v>
      </c>
      <c r="K29" s="548">
        <f t="shared" si="4"/>
        <v>2.2023476591717752E-3</v>
      </c>
      <c r="L29" s="549">
        <f>+H29/G29-1</f>
        <v>1.6585281931940088E-3</v>
      </c>
      <c r="M29" s="689" t="s">
        <v>308</v>
      </c>
      <c r="N29" s="689"/>
      <c r="O29" s="387"/>
      <c r="P29" s="461"/>
      <c r="Q29" s="381"/>
      <c r="R29" s="380"/>
      <c r="S29" s="380"/>
    </row>
    <row r="30" spans="2:19" ht="24.6" customHeight="1" thickBot="1">
      <c r="B30" s="125"/>
      <c r="C30" s="120"/>
      <c r="D30" s="223"/>
      <c r="E30" s="814"/>
      <c r="F30" s="550" t="s">
        <v>265</v>
      </c>
      <c r="G30" s="551">
        <v>4903524</v>
      </c>
      <c r="H30" s="551"/>
      <c r="I30" s="552" t="e">
        <f>+H30/$H$13</f>
        <v>#VALUE!</v>
      </c>
      <c r="J30" s="553"/>
      <c r="K30" s="554" t="e">
        <f>+J30/H30</f>
        <v>#DIV/0!</v>
      </c>
      <c r="L30" s="555">
        <f>+H30/G30-1</f>
        <v>-1</v>
      </c>
      <c r="M30" s="689"/>
      <c r="N30" s="689"/>
      <c r="O30" s="387"/>
      <c r="P30" s="461"/>
      <c r="Q30" s="237"/>
      <c r="R30" s="380"/>
      <c r="S30" s="380"/>
    </row>
    <row r="31" spans="2:19" ht="17.399999999999999" customHeight="1">
      <c r="B31" s="120"/>
      <c r="C31" s="120"/>
      <c r="D31" s="160"/>
      <c r="E31" s="160"/>
      <c r="F31" s="160"/>
      <c r="G31" s="160"/>
      <c r="H31" s="160"/>
      <c r="I31" s="160"/>
      <c r="J31" s="160"/>
      <c r="K31" s="160"/>
      <c r="L31" s="160"/>
      <c r="M31" s="556"/>
      <c r="N31" s="556"/>
      <c r="O31" s="387"/>
      <c r="P31" s="190" t="s">
        <v>346</v>
      </c>
      <c r="Q31" s="238"/>
      <c r="R31" s="380"/>
      <c r="S31" s="380"/>
    </row>
    <row r="32" spans="2:19" ht="21.6" customHeight="1">
      <c r="B32" s="160"/>
      <c r="C32" s="160"/>
      <c r="D32" s="160"/>
      <c r="E32" s="160"/>
      <c r="F32" s="160"/>
      <c r="G32" s="160"/>
      <c r="H32" s="160"/>
      <c r="I32" s="160"/>
      <c r="J32" s="160"/>
      <c r="K32" s="160"/>
      <c r="L32" s="558"/>
      <c r="M32" s="558"/>
      <c r="N32" s="558"/>
      <c r="O32" s="387"/>
      <c r="P32" s="461"/>
      <c r="Q32" s="381"/>
      <c r="R32" s="380"/>
      <c r="S32" s="380"/>
    </row>
    <row r="33" spans="2:19" ht="21.6" customHeight="1">
      <c r="B33" s="160"/>
      <c r="C33" s="160"/>
      <c r="D33" s="160"/>
      <c r="E33" s="160"/>
      <c r="F33" s="160"/>
      <c r="G33" s="160"/>
      <c r="H33" s="160"/>
      <c r="I33" s="160"/>
      <c r="J33" s="160"/>
      <c r="K33" s="160"/>
      <c r="L33" s="558"/>
      <c r="M33" s="558"/>
      <c r="N33" s="558"/>
      <c r="O33" s="387" t="s">
        <v>204</v>
      </c>
      <c r="P33" s="461"/>
      <c r="Q33" s="237"/>
      <c r="R33" s="380"/>
      <c r="S33" s="380"/>
    </row>
    <row r="34" spans="2:19" ht="21.6" customHeight="1">
      <c r="B34" s="160"/>
      <c r="C34" s="160"/>
      <c r="D34" s="160"/>
      <c r="E34" s="160"/>
      <c r="F34" s="160"/>
      <c r="G34" s="160"/>
      <c r="H34" s="160"/>
      <c r="I34" s="160"/>
      <c r="J34" s="160"/>
      <c r="K34" s="160"/>
      <c r="L34" s="558"/>
      <c r="M34" s="558"/>
      <c r="N34" s="558"/>
      <c r="O34" s="390"/>
      <c r="P34" s="461"/>
      <c r="Q34" s="238"/>
      <c r="R34" s="380"/>
      <c r="S34" s="380"/>
    </row>
    <row r="35" spans="2:19" ht="21.6" customHeight="1">
      <c r="B35" s="160"/>
      <c r="C35" s="160"/>
      <c r="D35" s="160"/>
      <c r="E35" s="160"/>
      <c r="F35" s="160"/>
      <c r="G35" s="160"/>
      <c r="H35" s="160"/>
      <c r="I35" s="160"/>
      <c r="J35" s="160"/>
      <c r="K35" s="160"/>
      <c r="L35" s="558"/>
      <c r="M35" s="558"/>
      <c r="N35" s="558"/>
      <c r="O35" s="390"/>
      <c r="P35" s="461"/>
      <c r="Q35" s="381"/>
      <c r="R35" s="380"/>
      <c r="S35" s="380"/>
    </row>
    <row r="36" spans="2:19" ht="21.6" customHeight="1">
      <c r="B36" s="160"/>
      <c r="C36" s="160"/>
      <c r="D36" s="160"/>
      <c r="E36" s="160"/>
      <c r="F36" s="160"/>
      <c r="G36" s="160"/>
      <c r="H36" s="160"/>
      <c r="I36" s="160"/>
      <c r="J36" s="160"/>
      <c r="K36" s="160"/>
      <c r="L36" s="558"/>
      <c r="M36" s="558"/>
      <c r="N36" s="558"/>
      <c r="O36" s="390"/>
      <c r="P36" s="461"/>
      <c r="Q36" s="237"/>
      <c r="R36" s="380"/>
      <c r="S36" s="380"/>
    </row>
    <row r="37" spans="2:19" ht="21.6" customHeight="1">
      <c r="B37" s="374"/>
      <c r="C37" s="160"/>
      <c r="D37" s="160"/>
      <c r="E37" s="160"/>
      <c r="F37" s="160"/>
      <c r="G37" s="160"/>
      <c r="H37" s="160"/>
      <c r="I37" s="160"/>
      <c r="J37" s="160"/>
      <c r="K37" s="160"/>
      <c r="L37" s="558"/>
      <c r="M37" s="558"/>
      <c r="N37" s="558"/>
      <c r="O37" s="390"/>
      <c r="P37" s="461"/>
      <c r="Q37" s="238"/>
      <c r="R37" s="380"/>
      <c r="S37" s="380"/>
    </row>
    <row r="38" spans="2:19" ht="21.6" customHeight="1">
      <c r="B38" s="160"/>
      <c r="C38" s="160"/>
      <c r="D38" s="160"/>
      <c r="E38" s="160"/>
      <c r="F38" s="160"/>
      <c r="G38" s="160"/>
      <c r="H38" s="160"/>
      <c r="I38" s="160"/>
      <c r="J38" s="160"/>
      <c r="K38" s="160"/>
      <c r="L38" s="558"/>
      <c r="M38" s="558"/>
      <c r="N38" s="558"/>
      <c r="O38" s="390"/>
      <c r="P38" s="461"/>
      <c r="Q38" s="381"/>
      <c r="R38" s="380"/>
      <c r="S38" s="380"/>
    </row>
    <row r="39" spans="2:19" ht="21.6" customHeight="1">
      <c r="B39" s="160"/>
      <c r="C39" s="160"/>
      <c r="D39" s="160"/>
      <c r="E39" s="160"/>
      <c r="F39" s="160"/>
      <c r="G39" s="160"/>
      <c r="H39" s="160"/>
      <c r="I39" s="160"/>
      <c r="J39" s="160"/>
      <c r="K39" s="160"/>
      <c r="L39" s="558"/>
      <c r="M39" s="558"/>
      <c r="N39" s="558"/>
      <c r="O39" s="390"/>
      <c r="P39" s="403"/>
      <c r="Q39" s="237"/>
      <c r="R39" s="380"/>
      <c r="S39" s="380"/>
    </row>
    <row r="40" spans="2:19" ht="21.6" customHeight="1">
      <c r="B40" s="160"/>
      <c r="C40" s="160"/>
      <c r="D40" s="160"/>
      <c r="E40" s="160"/>
      <c r="F40" s="160"/>
      <c r="G40" s="160"/>
      <c r="H40" s="160"/>
      <c r="I40" s="160"/>
      <c r="J40" s="160"/>
      <c r="K40" s="160"/>
      <c r="L40" s="558"/>
      <c r="M40" s="558"/>
      <c r="N40" s="558"/>
      <c r="O40" s="390"/>
      <c r="P40" s="403"/>
      <c r="Q40" s="238"/>
      <c r="R40" s="380"/>
      <c r="S40" s="380"/>
    </row>
    <row r="41" spans="2:19" ht="21.6" customHeight="1">
      <c r="B41" s="160"/>
      <c r="C41" s="160"/>
      <c r="D41" s="160"/>
      <c r="E41" s="160"/>
      <c r="F41" s="160"/>
      <c r="G41" s="160"/>
      <c r="H41" s="160"/>
      <c r="I41" s="160"/>
      <c r="J41" s="160"/>
      <c r="K41" s="160"/>
      <c r="L41" s="558"/>
      <c r="M41" s="558"/>
      <c r="N41" s="558"/>
      <c r="O41" s="390"/>
      <c r="P41" s="403"/>
      <c r="Q41" s="381"/>
      <c r="R41" s="380"/>
      <c r="S41" s="380"/>
    </row>
    <row r="42" spans="2:19" ht="21.6" customHeight="1">
      <c r="B42" s="160"/>
      <c r="C42" s="160"/>
      <c r="D42" s="160"/>
      <c r="E42" s="160"/>
      <c r="F42" s="160"/>
      <c r="G42" s="160"/>
      <c r="H42" s="160"/>
      <c r="I42" s="160"/>
      <c r="J42" s="160"/>
      <c r="K42" s="160"/>
      <c r="L42" s="558"/>
      <c r="M42" s="558"/>
      <c r="N42" s="558"/>
      <c r="O42" s="390"/>
      <c r="P42" s="403"/>
      <c r="Q42" s="237"/>
      <c r="R42" s="380"/>
      <c r="S42" s="380"/>
    </row>
    <row r="43" spans="2:19" ht="21.6" customHeight="1">
      <c r="B43" s="120"/>
      <c r="C43" s="120"/>
      <c r="D43" s="120"/>
      <c r="E43" s="120"/>
      <c r="F43" s="120"/>
      <c r="G43" s="120"/>
      <c r="H43" s="120"/>
      <c r="I43" s="120"/>
      <c r="J43" s="120" t="s">
        <v>240</v>
      </c>
      <c r="K43" s="120"/>
      <c r="L43" s="557"/>
      <c r="M43" s="557"/>
      <c r="N43" s="557"/>
      <c r="O43" s="390"/>
      <c r="P43" s="403"/>
      <c r="Q43" s="238"/>
      <c r="R43" s="380"/>
      <c r="S43" s="380"/>
    </row>
    <row r="44" spans="2:19" ht="21.6" customHeight="1">
      <c r="B44" s="120"/>
      <c r="C44" s="120"/>
      <c r="D44" s="120"/>
      <c r="E44" s="120"/>
      <c r="F44" s="120"/>
      <c r="G44" s="120"/>
      <c r="H44" s="120"/>
      <c r="I44" s="120"/>
      <c r="J44" s="120"/>
      <c r="K44" s="120"/>
      <c r="L44" s="557"/>
      <c r="M44" s="557"/>
      <c r="N44" s="557"/>
      <c r="O44" s="390"/>
      <c r="P44" s="403"/>
      <c r="Q44" s="381"/>
      <c r="R44" s="380"/>
      <c r="S44" s="380"/>
    </row>
    <row r="45" spans="2:19" ht="32.4">
      <c r="B45" s="677" t="s">
        <v>184</v>
      </c>
      <c r="C45" s="677"/>
      <c r="D45" s="677"/>
      <c r="E45" s="677"/>
      <c r="F45" s="677"/>
      <c r="G45" s="677"/>
      <c r="H45" s="677"/>
      <c r="I45" s="131"/>
      <c r="J45" s="130"/>
      <c r="K45" s="120"/>
      <c r="L45" s="120"/>
      <c r="M45" s="120"/>
      <c r="N45" s="120"/>
      <c r="O45" s="120"/>
      <c r="P45" s="403"/>
      <c r="Q45" s="238"/>
    </row>
    <row r="46" spans="2:19" ht="18">
      <c r="B46" s="161" t="s">
        <v>137</v>
      </c>
      <c r="C46" s="120"/>
      <c r="D46" s="120"/>
      <c r="E46" s="120"/>
      <c r="F46" s="120"/>
      <c r="G46" s="120"/>
      <c r="H46" s="120"/>
      <c r="I46" s="120"/>
      <c r="J46" s="120"/>
      <c r="K46" s="120"/>
      <c r="L46" s="120"/>
      <c r="M46" s="120"/>
      <c r="N46" s="120"/>
      <c r="O46" s="120"/>
      <c r="P46" s="403"/>
      <c r="Q46" s="381"/>
    </row>
    <row r="47" spans="2:19" ht="18">
      <c r="B47" s="678" t="s">
        <v>138</v>
      </c>
      <c r="C47" s="678"/>
      <c r="D47" s="678"/>
      <c r="E47" s="678"/>
      <c r="F47" s="678"/>
      <c r="G47" s="678"/>
      <c r="H47" s="678"/>
      <c r="I47" s="678"/>
      <c r="J47" s="678"/>
      <c r="K47" s="678"/>
      <c r="L47" s="678"/>
      <c r="M47" s="678"/>
      <c r="N47" s="120"/>
      <c r="O47" s="120"/>
      <c r="P47" s="403"/>
    </row>
    <row r="48" spans="2:19" ht="18">
      <c r="B48" s="679" t="s">
        <v>139</v>
      </c>
      <c r="C48" s="679"/>
      <c r="D48" s="679"/>
      <c r="E48" s="679"/>
      <c r="F48" s="679"/>
      <c r="G48" s="679"/>
      <c r="H48" s="679"/>
      <c r="I48" s="679"/>
      <c r="J48" s="679"/>
      <c r="K48" s="679"/>
      <c r="L48" s="679"/>
      <c r="M48" s="679"/>
      <c r="N48" s="120"/>
      <c r="O48" s="120"/>
      <c r="P48" s="403"/>
    </row>
    <row r="49" spans="2:16" ht="22.5" customHeight="1">
      <c r="B49" s="708" t="s">
        <v>199</v>
      </c>
      <c r="C49" s="709"/>
      <c r="D49" s="709"/>
      <c r="E49" s="709"/>
      <c r="F49" s="709"/>
      <c r="G49" s="709"/>
      <c r="H49" s="709"/>
      <c r="I49" s="709"/>
      <c r="J49" s="709"/>
      <c r="K49" s="709"/>
      <c r="L49" s="709"/>
      <c r="M49" s="710"/>
      <c r="N49" s="707" t="s">
        <v>185</v>
      </c>
      <c r="O49" s="120"/>
      <c r="P49" s="403"/>
    </row>
    <row r="50" spans="2:16" ht="22.5" customHeight="1">
      <c r="B50" s="186" t="s">
        <v>205</v>
      </c>
      <c r="C50" s="184"/>
      <c r="D50" s="184"/>
      <c r="E50" s="184"/>
      <c r="F50" s="184"/>
      <c r="G50" s="184"/>
      <c r="H50" s="184"/>
      <c r="I50" s="184"/>
      <c r="J50" s="184"/>
      <c r="K50" s="184"/>
      <c r="L50" s="184"/>
      <c r="M50" s="185"/>
      <c r="N50" s="707"/>
      <c r="O50" s="120"/>
      <c r="P50" s="461"/>
    </row>
    <row r="51" spans="2:16" ht="18">
      <c r="B51" s="678" t="s">
        <v>195</v>
      </c>
      <c r="C51" s="678"/>
      <c r="D51" s="678"/>
      <c r="E51" s="678"/>
      <c r="F51" s="678"/>
      <c r="G51" s="678"/>
      <c r="H51" s="678"/>
      <c r="I51" s="678"/>
      <c r="J51" s="678"/>
      <c r="K51" s="678"/>
      <c r="L51" s="678"/>
      <c r="M51" s="678"/>
      <c r="N51" s="707"/>
      <c r="O51" s="120"/>
      <c r="P51" s="461"/>
    </row>
    <row r="52" spans="2:16" ht="18">
      <c r="B52" s="679" t="s">
        <v>196</v>
      </c>
      <c r="C52" s="679"/>
      <c r="D52" s="679"/>
      <c r="E52" s="679"/>
      <c r="F52" s="679"/>
      <c r="G52" s="679"/>
      <c r="H52" s="679"/>
      <c r="I52" s="679"/>
      <c r="J52" s="679"/>
      <c r="K52" s="679"/>
      <c r="L52" s="679"/>
      <c r="M52" s="679"/>
      <c r="N52" s="707"/>
      <c r="O52" s="120"/>
      <c r="P52" s="461"/>
    </row>
    <row r="53" spans="2:16" ht="18">
      <c r="B53" s="678" t="s">
        <v>197</v>
      </c>
      <c r="C53" s="678"/>
      <c r="D53" s="678"/>
      <c r="E53" s="678"/>
      <c r="F53" s="678"/>
      <c r="G53" s="678"/>
      <c r="H53" s="678"/>
      <c r="I53" s="678"/>
      <c r="J53" s="678"/>
      <c r="K53" s="678"/>
      <c r="L53" s="678"/>
      <c r="M53" s="678"/>
      <c r="N53" s="707"/>
      <c r="O53" s="120"/>
      <c r="P53" s="461"/>
    </row>
    <row r="54" spans="2:16" ht="18">
      <c r="B54" s="678" t="s">
        <v>198</v>
      </c>
      <c r="C54" s="678"/>
      <c r="D54" s="678"/>
      <c r="E54" s="678"/>
      <c r="F54" s="678"/>
      <c r="G54" s="678"/>
      <c r="H54" s="678"/>
      <c r="I54" s="678"/>
      <c r="J54" s="678"/>
      <c r="K54" s="678"/>
      <c r="L54" s="678"/>
      <c r="M54" s="678"/>
      <c r="N54" s="707"/>
      <c r="O54" s="120"/>
      <c r="P54" s="461"/>
    </row>
    <row r="55" spans="2:16" ht="18">
      <c r="B55" s="133"/>
      <c r="M55" s="120"/>
      <c r="N55" s="707"/>
      <c r="O55" s="120"/>
      <c r="P55" s="461"/>
    </row>
    <row r="56" spans="2:16" ht="17.25" customHeight="1">
      <c r="B56" s="695" t="s">
        <v>140</v>
      </c>
      <c r="C56" s="696"/>
      <c r="D56" s="696"/>
      <c r="E56" s="696"/>
      <c r="F56" s="696"/>
      <c r="G56" s="696"/>
      <c r="H56" s="696"/>
      <c r="I56" s="696"/>
      <c r="J56" s="696"/>
      <c r="K56" s="696"/>
      <c r="L56" s="696"/>
      <c r="M56" s="697"/>
      <c r="N56" s="707"/>
      <c r="O56" s="120"/>
      <c r="P56" s="461"/>
    </row>
    <row r="57" spans="2:16" ht="17.25" customHeight="1">
      <c r="B57" s="695" t="s">
        <v>141</v>
      </c>
      <c r="C57" s="696"/>
      <c r="D57" s="696"/>
      <c r="E57" s="696"/>
      <c r="F57" s="696"/>
      <c r="G57" s="696"/>
      <c r="H57" s="696"/>
      <c r="I57" s="696"/>
      <c r="J57" s="696"/>
      <c r="K57" s="696"/>
      <c r="L57" s="696"/>
      <c r="M57" s="697"/>
      <c r="N57" s="707"/>
      <c r="O57" s="120"/>
      <c r="P57" s="461"/>
    </row>
    <row r="58" spans="2:16" ht="17.25" customHeight="1">
      <c r="B58" s="695" t="s">
        <v>142</v>
      </c>
      <c r="C58" s="696"/>
      <c r="D58" s="696"/>
      <c r="E58" s="696"/>
      <c r="F58" s="696"/>
      <c r="G58" s="696"/>
      <c r="H58" s="696"/>
      <c r="I58" s="696"/>
      <c r="J58" s="696"/>
      <c r="K58" s="696"/>
      <c r="L58" s="696"/>
      <c r="M58" s="697"/>
      <c r="N58" s="707"/>
      <c r="O58" s="120"/>
      <c r="P58" s="461"/>
    </row>
    <row r="59" spans="2:16" ht="18">
      <c r="B59" s="695" t="s">
        <v>143</v>
      </c>
      <c r="C59" s="696"/>
      <c r="D59" s="696"/>
      <c r="E59" s="696"/>
      <c r="F59" s="696"/>
      <c r="G59" s="696"/>
      <c r="H59" s="696"/>
      <c r="I59" s="696"/>
      <c r="J59" s="696"/>
      <c r="K59" s="696"/>
      <c r="L59" s="696"/>
      <c r="M59" s="697"/>
      <c r="N59" s="707"/>
      <c r="O59" s="120"/>
      <c r="P59" s="461"/>
    </row>
    <row r="60" spans="2:16" ht="18">
      <c r="B60" s="695" t="s">
        <v>144</v>
      </c>
      <c r="C60" s="696"/>
      <c r="D60" s="696"/>
      <c r="E60" s="696"/>
      <c r="F60" s="696"/>
      <c r="G60" s="696"/>
      <c r="H60" s="696"/>
      <c r="I60" s="696"/>
      <c r="J60" s="696"/>
      <c r="K60" s="696"/>
      <c r="L60" s="696"/>
      <c r="M60" s="697"/>
      <c r="N60" s="707"/>
      <c r="O60" s="120"/>
      <c r="P60" s="461"/>
    </row>
    <row r="61" spans="2:16" ht="18">
      <c r="B61" s="704" t="s">
        <v>145</v>
      </c>
      <c r="C61" s="705"/>
      <c r="D61" s="705"/>
      <c r="E61" s="705"/>
      <c r="F61" s="705"/>
      <c r="G61" s="705"/>
      <c r="H61" s="705"/>
      <c r="I61" s="705"/>
      <c r="J61" s="705"/>
      <c r="K61" s="705"/>
      <c r="L61" s="705"/>
      <c r="M61" s="706"/>
      <c r="N61" s="120"/>
      <c r="O61" s="120"/>
      <c r="P61" s="461"/>
    </row>
    <row r="62" spans="2:16" ht="18">
      <c r="B62" s="692" t="s">
        <v>146</v>
      </c>
      <c r="C62" s="693"/>
      <c r="D62" s="693"/>
      <c r="E62" s="693"/>
      <c r="F62" s="693"/>
      <c r="G62" s="693"/>
      <c r="H62" s="693"/>
      <c r="I62" s="693"/>
      <c r="J62" s="693"/>
      <c r="K62" s="693"/>
      <c r="L62" s="693"/>
      <c r="M62" s="694"/>
      <c r="N62" s="120"/>
      <c r="O62" s="120"/>
      <c r="P62" s="461"/>
    </row>
    <row r="63" spans="2:16" ht="18">
      <c r="B63" s="695" t="s">
        <v>203</v>
      </c>
      <c r="C63" s="696"/>
      <c r="D63" s="696"/>
      <c r="E63" s="696"/>
      <c r="F63" s="696"/>
      <c r="G63" s="696"/>
      <c r="H63" s="696"/>
      <c r="I63" s="696"/>
      <c r="J63" s="696"/>
      <c r="K63" s="696"/>
      <c r="L63" s="696"/>
      <c r="M63" s="697"/>
      <c r="N63" s="120"/>
      <c r="O63" s="120"/>
      <c r="P63" s="461"/>
    </row>
    <row r="64" spans="2:16" ht="18">
      <c r="B64" s="133"/>
      <c r="M64" s="120"/>
      <c r="N64" s="120"/>
      <c r="O64" s="120"/>
      <c r="P64" s="461"/>
    </row>
    <row r="65" spans="1:16" ht="18.600000000000001" thickBot="1">
      <c r="B65" s="133"/>
      <c r="M65" s="120"/>
      <c r="N65" s="120"/>
      <c r="O65" s="120"/>
      <c r="P65" s="461"/>
    </row>
    <row r="66" spans="1:16" ht="20.25" customHeight="1">
      <c r="B66" s="698" t="s">
        <v>147</v>
      </c>
      <c r="C66" s="698" t="s">
        <v>148</v>
      </c>
      <c r="D66" s="698" t="s">
        <v>149</v>
      </c>
      <c r="E66" s="698" t="s">
        <v>150</v>
      </c>
      <c r="F66" s="134" t="s">
        <v>151</v>
      </c>
      <c r="G66" s="154" t="s">
        <v>211</v>
      </c>
      <c r="H66" s="700" t="s">
        <v>210</v>
      </c>
      <c r="I66" s="700" t="s">
        <v>153</v>
      </c>
      <c r="J66" s="700" t="s">
        <v>154</v>
      </c>
      <c r="K66" s="700" t="s">
        <v>186</v>
      </c>
      <c r="L66" s="698" t="s">
        <v>155</v>
      </c>
      <c r="M66" s="698" t="s">
        <v>206</v>
      </c>
      <c r="N66" s="120"/>
      <c r="O66" s="120"/>
      <c r="P66" s="461"/>
    </row>
    <row r="67" spans="1:16" ht="18.600000000000001" thickBot="1">
      <c r="B67" s="699"/>
      <c r="C67" s="699"/>
      <c r="D67" s="699"/>
      <c r="E67" s="699"/>
      <c r="F67" s="135" t="s">
        <v>152</v>
      </c>
      <c r="G67" s="155"/>
      <c r="H67" s="701"/>
      <c r="I67" s="701"/>
      <c r="J67" s="701"/>
      <c r="K67" s="701"/>
      <c r="L67" s="699"/>
      <c r="M67" s="699"/>
      <c r="N67" s="120"/>
      <c r="O67" s="120"/>
      <c r="P67" s="461"/>
    </row>
    <row r="68" spans="1:16" ht="18.600000000000001" thickBot="1">
      <c r="B68" s="136">
        <v>1</v>
      </c>
      <c r="C68" s="137" t="s">
        <v>156</v>
      </c>
      <c r="D68" s="138"/>
      <c r="E68" s="138"/>
      <c r="F68" s="138"/>
      <c r="G68" s="156"/>
      <c r="H68" s="138"/>
      <c r="I68" s="138"/>
      <c r="J68" s="138"/>
      <c r="K68" s="139" t="s">
        <v>156</v>
      </c>
      <c r="L68" s="138"/>
      <c r="M68" s="138"/>
      <c r="N68" s="120"/>
      <c r="O68" s="120"/>
      <c r="P68" s="461"/>
    </row>
    <row r="69" spans="1:16" ht="18.600000000000001" thickBot="1">
      <c r="A69" s="148" t="s">
        <v>29</v>
      </c>
      <c r="B69" s="149">
        <v>2</v>
      </c>
      <c r="C69" s="150" t="s">
        <v>156</v>
      </c>
      <c r="D69" s="151" t="s">
        <v>156</v>
      </c>
      <c r="E69" s="151" t="s">
        <v>156</v>
      </c>
      <c r="F69" s="151" t="s">
        <v>187</v>
      </c>
      <c r="G69" s="156"/>
      <c r="H69" s="138"/>
      <c r="I69" s="138"/>
      <c r="J69" s="151" t="s">
        <v>188</v>
      </c>
      <c r="K69" s="151" t="s">
        <v>156</v>
      </c>
      <c r="L69" s="138"/>
      <c r="M69" s="138"/>
      <c r="N69" s="120" t="s">
        <v>189</v>
      </c>
      <c r="O69" s="120"/>
      <c r="P69" s="461"/>
    </row>
    <row r="70" spans="1:16" ht="18.600000000000001" thickBot="1">
      <c r="A70" s="148" t="s">
        <v>21</v>
      </c>
      <c r="B70" s="149">
        <v>3</v>
      </c>
      <c r="C70" s="150" t="s">
        <v>156</v>
      </c>
      <c r="D70" s="151" t="s">
        <v>156</v>
      </c>
      <c r="E70" s="151" t="s">
        <v>156</v>
      </c>
      <c r="F70" s="151" t="s">
        <v>156</v>
      </c>
      <c r="G70" s="156"/>
      <c r="H70" s="138"/>
      <c r="I70" s="138"/>
      <c r="J70" s="151" t="s">
        <v>156</v>
      </c>
      <c r="K70" s="151" t="s">
        <v>156</v>
      </c>
      <c r="L70" s="151" t="s">
        <v>156</v>
      </c>
      <c r="M70" s="138"/>
      <c r="N70" s="120"/>
      <c r="O70" s="120"/>
    </row>
    <row r="71" spans="1:16" ht="18.600000000000001" thickBot="1">
      <c r="A71" s="148" t="s">
        <v>190</v>
      </c>
      <c r="B71" s="145">
        <v>4</v>
      </c>
      <c r="C71" s="146" t="s">
        <v>156</v>
      </c>
      <c r="D71" s="147" t="s">
        <v>156</v>
      </c>
      <c r="E71" s="147" t="s">
        <v>156</v>
      </c>
      <c r="F71" s="147" t="s">
        <v>156</v>
      </c>
      <c r="G71" s="147" t="s">
        <v>156</v>
      </c>
      <c r="H71" s="147" t="s">
        <v>156</v>
      </c>
      <c r="I71" s="138" t="s">
        <v>208</v>
      </c>
      <c r="J71" s="147" t="s">
        <v>156</v>
      </c>
      <c r="K71" s="147" t="s">
        <v>156</v>
      </c>
      <c r="L71" s="147" t="s">
        <v>156</v>
      </c>
      <c r="M71" s="147" t="s">
        <v>156</v>
      </c>
      <c r="N71" t="s">
        <v>207</v>
      </c>
      <c r="O71" s="120"/>
    </row>
    <row r="72" spans="1:16" ht="18.600000000000001" thickBot="1">
      <c r="A72" s="148"/>
      <c r="B72" s="149">
        <v>5</v>
      </c>
      <c r="C72" s="150" t="s">
        <v>156</v>
      </c>
      <c r="D72" s="151" t="s">
        <v>156</v>
      </c>
      <c r="E72" s="151" t="s">
        <v>156</v>
      </c>
      <c r="F72" s="151" t="s">
        <v>156</v>
      </c>
      <c r="G72" s="151" t="s">
        <v>156</v>
      </c>
      <c r="H72" s="151" t="s">
        <v>156</v>
      </c>
      <c r="I72" s="151" t="s">
        <v>156</v>
      </c>
      <c r="J72" s="151" t="s">
        <v>156</v>
      </c>
      <c r="K72" s="151" t="s">
        <v>156</v>
      </c>
      <c r="L72" s="151" t="s">
        <v>156</v>
      </c>
      <c r="M72" s="151" t="s">
        <v>156</v>
      </c>
      <c r="N72" s="120"/>
      <c r="O72" s="120"/>
    </row>
    <row r="73" spans="1:16" ht="18.600000000000001" thickBot="1">
      <c r="B73" s="136">
        <v>6</v>
      </c>
      <c r="C73" s="137" t="s">
        <v>156</v>
      </c>
      <c r="D73" s="139" t="s">
        <v>156</v>
      </c>
      <c r="E73" s="139" t="s">
        <v>156</v>
      </c>
      <c r="F73" s="139" t="s">
        <v>156</v>
      </c>
      <c r="G73" s="139" t="s">
        <v>156</v>
      </c>
      <c r="H73" s="139" t="s">
        <v>156</v>
      </c>
      <c r="I73" s="139" t="s">
        <v>156</v>
      </c>
      <c r="J73" s="139" t="s">
        <v>156</v>
      </c>
      <c r="K73" s="139" t="s">
        <v>156</v>
      </c>
      <c r="L73" s="139" t="s">
        <v>156</v>
      </c>
      <c r="M73" s="139" t="s">
        <v>156</v>
      </c>
      <c r="N73" s="120"/>
      <c r="O73" s="120"/>
    </row>
    <row r="74" spans="1:16" ht="18.600000000000001" thickBot="1">
      <c r="B74" s="136">
        <v>7</v>
      </c>
      <c r="C74" s="137" t="s">
        <v>156</v>
      </c>
      <c r="D74" s="139" t="s">
        <v>156</v>
      </c>
      <c r="E74" s="139" t="s">
        <v>156</v>
      </c>
      <c r="F74" s="139" t="s">
        <v>156</v>
      </c>
      <c r="G74" s="139" t="s">
        <v>156</v>
      </c>
      <c r="H74" s="139" t="s">
        <v>156</v>
      </c>
      <c r="I74" s="139" t="s">
        <v>156</v>
      </c>
      <c r="J74" s="139" t="s">
        <v>156</v>
      </c>
      <c r="K74" s="139" t="s">
        <v>156</v>
      </c>
      <c r="L74" s="139" t="s">
        <v>156</v>
      </c>
      <c r="M74" s="139" t="s">
        <v>156</v>
      </c>
      <c r="N74" s="120"/>
      <c r="O74" s="120"/>
    </row>
    <row r="75" spans="1:16">
      <c r="N75" s="120"/>
      <c r="O75" s="120"/>
    </row>
    <row r="76" spans="1:16">
      <c r="I76" t="s">
        <v>209</v>
      </c>
      <c r="N76" s="120"/>
      <c r="O76" s="120"/>
    </row>
    <row r="77" spans="1:16">
      <c r="N77" s="120"/>
      <c r="O77" s="120"/>
    </row>
  </sheetData>
  <mergeCells count="43">
    <mergeCell ref="B3:F3"/>
    <mergeCell ref="D29:E29"/>
    <mergeCell ref="E14:E16"/>
    <mergeCell ref="M14:M15"/>
    <mergeCell ref="M22:N22"/>
    <mergeCell ref="B61:M61"/>
    <mergeCell ref="B53:M53"/>
    <mergeCell ref="N49:N60"/>
    <mergeCell ref="B51:M51"/>
    <mergeCell ref="B58:M58"/>
    <mergeCell ref="B59:M59"/>
    <mergeCell ref="B60:M60"/>
    <mergeCell ref="B49:M49"/>
    <mergeCell ref="B54:M54"/>
    <mergeCell ref="B56:M56"/>
    <mergeCell ref="B57:M57"/>
    <mergeCell ref="M18:N18"/>
    <mergeCell ref="B62:M62"/>
    <mergeCell ref="B63:M63"/>
    <mergeCell ref="B66:B67"/>
    <mergeCell ref="C66:C67"/>
    <mergeCell ref="D66:D67"/>
    <mergeCell ref="E66:E67"/>
    <mergeCell ref="H66:H67"/>
    <mergeCell ref="I66:I67"/>
    <mergeCell ref="J66:J67"/>
    <mergeCell ref="K66:K67"/>
    <mergeCell ref="L66:L67"/>
    <mergeCell ref="M66:M67"/>
    <mergeCell ref="B2:F2"/>
    <mergeCell ref="B45:H45"/>
    <mergeCell ref="B47:M47"/>
    <mergeCell ref="B48:M48"/>
    <mergeCell ref="B52:M52"/>
    <mergeCell ref="C8:L8"/>
    <mergeCell ref="C9:L9"/>
    <mergeCell ref="M13:N13"/>
    <mergeCell ref="B5:N5"/>
    <mergeCell ref="B7:N7"/>
    <mergeCell ref="B6:N6"/>
    <mergeCell ref="M29:N30"/>
    <mergeCell ref="M25:N25"/>
    <mergeCell ref="E18:E26"/>
  </mergeCells>
  <phoneticPr fontId="106"/>
  <hyperlinks>
    <hyperlink ref="C9" r:id="rId1" location="/bda7594740fd40299423467b48e9ecf6" xr:uid="{4EEFA40F-6E32-47D8-85D5-18F9796AA839}"/>
    <hyperlink ref="P31" r:id="rId2" display="https://www.nikkei.com/article/DGXZQODL250V00V21C20A1000000/" xr:uid="{B64E7C09-9181-4D49-9788-AD37EF2B8631}"/>
  </hyperlinks>
  <pageMargins left="0.75" right="0.75" top="1" bottom="1" header="0.51200000000000001" footer="0.51200000000000001"/>
  <pageSetup paperSize="9"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6"/>
  <sheetViews>
    <sheetView showGridLines="0" zoomScale="80" zoomScaleNormal="80" zoomScaleSheetLayoutView="79" workbookViewId="0">
      <selection activeCell="A56" sqref="A56"/>
    </sheetView>
  </sheetViews>
  <sheetFormatPr defaultColWidth="9" defaultRowHeight="19.2"/>
  <cols>
    <col min="1" max="1" width="201.109375" style="379" customWidth="1"/>
    <col min="2" max="2" width="11.21875" style="377" customWidth="1"/>
    <col min="3" max="3" width="27.44140625" style="377" customWidth="1"/>
    <col min="4" max="4" width="17.88671875" style="378" customWidth="1"/>
    <col min="5" max="16384" width="9" style="1"/>
  </cols>
  <sheetData>
    <row r="1" spans="1:4" s="42" customFormat="1" ht="44.25" customHeight="1" thickBot="1">
      <c r="A1" s="242" t="s">
        <v>292</v>
      </c>
      <c r="B1" s="243" t="s">
        <v>0</v>
      </c>
      <c r="C1" s="244" t="s">
        <v>1</v>
      </c>
      <c r="D1" s="376" t="s">
        <v>2</v>
      </c>
    </row>
    <row r="2" spans="1:4" s="42" customFormat="1" ht="44.25" customHeight="1" thickTop="1">
      <c r="A2" s="231" t="s">
        <v>324</v>
      </c>
      <c r="B2" s="407"/>
      <c r="C2" s="711" t="s">
        <v>326</v>
      </c>
      <c r="D2" s="408"/>
    </row>
    <row r="3" spans="1:4" s="42" customFormat="1" ht="225.6" customHeight="1">
      <c r="A3" s="413" t="s">
        <v>325</v>
      </c>
      <c r="B3" s="433" t="s">
        <v>327</v>
      </c>
      <c r="C3" s="712"/>
      <c r="D3" s="410">
        <v>45001</v>
      </c>
    </row>
    <row r="4" spans="1:4" s="42" customFormat="1" ht="36.6" customHeight="1" thickBot="1">
      <c r="A4" s="232" t="s">
        <v>328</v>
      </c>
      <c r="B4" s="404"/>
      <c r="C4" s="713"/>
      <c r="D4" s="411"/>
    </row>
    <row r="5" spans="1:4" s="42" customFormat="1" ht="47.4" customHeight="1" thickTop="1">
      <c r="A5" s="406" t="s">
        <v>332</v>
      </c>
      <c r="B5" s="407"/>
      <c r="C5" s="806" t="s">
        <v>333</v>
      </c>
      <c r="D5" s="415"/>
    </row>
    <row r="6" spans="1:4" s="42" customFormat="1" ht="148.80000000000001" customHeight="1">
      <c r="A6" s="409" t="s">
        <v>334</v>
      </c>
      <c r="B6" s="418" t="s">
        <v>335</v>
      </c>
      <c r="C6" s="712"/>
      <c r="D6" s="410">
        <v>45001</v>
      </c>
    </row>
    <row r="7" spans="1:4" s="42" customFormat="1" ht="37.200000000000003" customHeight="1" thickBot="1">
      <c r="A7" s="541" t="s">
        <v>336</v>
      </c>
      <c r="B7" s="404"/>
      <c r="C7" s="713"/>
      <c r="D7" s="411"/>
    </row>
    <row r="8" spans="1:4" s="42" customFormat="1" ht="44.25" customHeight="1" thickTop="1">
      <c r="A8" s="231" t="s">
        <v>341</v>
      </c>
      <c r="B8" s="407"/>
      <c r="C8" s="711" t="s">
        <v>344</v>
      </c>
      <c r="D8" s="415"/>
    </row>
    <row r="9" spans="1:4" s="42" customFormat="1" ht="271.8" customHeight="1" thickBot="1">
      <c r="A9" s="531" t="s">
        <v>342</v>
      </c>
      <c r="B9" s="418" t="s">
        <v>343</v>
      </c>
      <c r="C9" s="712"/>
      <c r="D9" s="410">
        <v>44999</v>
      </c>
    </row>
    <row r="10" spans="1:4" s="42" customFormat="1" ht="36.6" customHeight="1" thickTop="1" thickBot="1">
      <c r="A10" s="417" t="s">
        <v>328</v>
      </c>
      <c r="B10" s="404"/>
      <c r="C10" s="713"/>
      <c r="D10" s="411"/>
    </row>
    <row r="11" spans="1:4" s="42" customFormat="1" ht="44.25" customHeight="1" thickTop="1">
      <c r="A11" s="231" t="s">
        <v>406</v>
      </c>
      <c r="B11" s="407"/>
      <c r="C11" s="711" t="s">
        <v>410</v>
      </c>
      <c r="D11" s="408"/>
    </row>
    <row r="12" spans="1:4" s="42" customFormat="1" ht="197.4" customHeight="1">
      <c r="A12" s="413" t="s">
        <v>407</v>
      </c>
      <c r="B12" s="433" t="s">
        <v>409</v>
      </c>
      <c r="C12" s="712"/>
      <c r="D12" s="410">
        <v>45002</v>
      </c>
    </row>
    <row r="13" spans="1:4" s="42" customFormat="1" ht="36.6" customHeight="1" thickBot="1">
      <c r="A13" s="232" t="s">
        <v>408</v>
      </c>
      <c r="B13" s="404"/>
      <c r="C13" s="713"/>
      <c r="D13" s="411"/>
    </row>
    <row r="14" spans="1:4" s="42" customFormat="1" ht="46.2" customHeight="1" thickBot="1">
      <c r="A14" s="532" t="s">
        <v>411</v>
      </c>
      <c r="B14" s="227"/>
      <c r="C14" s="714" t="s">
        <v>414</v>
      </c>
      <c r="D14" s="717">
        <v>45004</v>
      </c>
    </row>
    <row r="15" spans="1:4" s="42" customFormat="1" ht="409.6" customHeight="1" thickBot="1">
      <c r="A15" s="858" t="s">
        <v>412</v>
      </c>
      <c r="B15" s="860" t="s">
        <v>413</v>
      </c>
      <c r="C15" s="715"/>
      <c r="D15" s="718"/>
    </row>
    <row r="16" spans="1:4" s="42" customFormat="1" ht="123.6" customHeight="1" thickBot="1">
      <c r="A16" s="859"/>
      <c r="B16" s="861"/>
      <c r="C16" s="715"/>
      <c r="D16" s="718"/>
    </row>
    <row r="17" spans="1:4" s="42" customFormat="1" ht="34.950000000000003" customHeight="1" thickBot="1">
      <c r="A17" s="519" t="s">
        <v>415</v>
      </c>
      <c r="B17" s="520"/>
      <c r="C17" s="716"/>
      <c r="D17" s="718"/>
    </row>
    <row r="18" spans="1:4" s="42" customFormat="1" ht="43.8" customHeight="1" thickTop="1">
      <c r="A18" s="419" t="s">
        <v>418</v>
      </c>
      <c r="B18" s="518"/>
      <c r="C18" s="711" t="s">
        <v>420</v>
      </c>
      <c r="D18" s="719">
        <v>45002</v>
      </c>
    </row>
    <row r="19" spans="1:4" s="42" customFormat="1" ht="341.4" customHeight="1">
      <c r="A19" s="413" t="s">
        <v>417</v>
      </c>
      <c r="B19" s="228" t="s">
        <v>419</v>
      </c>
      <c r="C19" s="712"/>
      <c r="D19" s="720"/>
    </row>
    <row r="20" spans="1:4" s="42" customFormat="1" ht="34.950000000000003" customHeight="1" thickBot="1">
      <c r="A20" s="232" t="s">
        <v>416</v>
      </c>
      <c r="B20" s="229"/>
      <c r="C20" s="713"/>
      <c r="D20" s="721"/>
    </row>
    <row r="21" spans="1:4" s="42" customFormat="1" ht="48.6" customHeight="1" thickTop="1">
      <c r="A21" s="384" t="s">
        <v>421</v>
      </c>
      <c r="B21" s="729" t="s">
        <v>423</v>
      </c>
      <c r="C21" s="714" t="s">
        <v>424</v>
      </c>
      <c r="D21" s="726">
        <v>45000</v>
      </c>
    </row>
    <row r="22" spans="1:4" s="42" customFormat="1" ht="91.2" customHeight="1">
      <c r="A22" s="421" t="s">
        <v>422</v>
      </c>
      <c r="B22" s="730"/>
      <c r="C22" s="715"/>
      <c r="D22" s="727"/>
    </row>
    <row r="23" spans="1:4" s="42" customFormat="1" ht="43.2" customHeight="1" thickBot="1">
      <c r="A23" s="504" t="s">
        <v>425</v>
      </c>
      <c r="B23" s="731"/>
      <c r="C23" s="716"/>
      <c r="D23" s="728"/>
    </row>
    <row r="24" spans="1:4" s="42" customFormat="1" ht="51" customHeight="1" thickTop="1" thickBot="1">
      <c r="A24" s="505" t="s">
        <v>426</v>
      </c>
      <c r="B24" s="735" t="s">
        <v>429</v>
      </c>
      <c r="C24" s="735" t="s">
        <v>430</v>
      </c>
      <c r="D24" s="717">
        <v>44999</v>
      </c>
    </row>
    <row r="25" spans="1:4" s="42" customFormat="1" ht="168" customHeight="1" thickBot="1">
      <c r="A25" s="405" t="s">
        <v>427</v>
      </c>
      <c r="B25" s="736"/>
      <c r="C25" s="736"/>
      <c r="D25" s="718"/>
    </row>
    <row r="26" spans="1:4" s="42" customFormat="1" ht="43.2" customHeight="1" thickBot="1">
      <c r="A26" s="397" t="s">
        <v>428</v>
      </c>
      <c r="B26" s="737"/>
      <c r="C26" s="737"/>
      <c r="D26" s="718"/>
    </row>
    <row r="27" spans="1:4" s="42" customFormat="1" ht="48.6" customHeight="1" thickTop="1" thickBot="1">
      <c r="A27" s="233" t="s">
        <v>431</v>
      </c>
      <c r="B27" s="732" t="s">
        <v>434</v>
      </c>
      <c r="C27" s="723" t="s">
        <v>435</v>
      </c>
      <c r="D27" s="717">
        <v>44998</v>
      </c>
    </row>
    <row r="28" spans="1:4" s="42" customFormat="1" ht="247.8" customHeight="1" thickBot="1">
      <c r="A28" s="500" t="s">
        <v>432</v>
      </c>
      <c r="B28" s="733"/>
      <c r="C28" s="724"/>
      <c r="D28" s="718"/>
    </row>
    <row r="29" spans="1:4" s="42" customFormat="1" ht="40.950000000000003" customHeight="1" thickBot="1">
      <c r="A29" s="394" t="s">
        <v>433</v>
      </c>
      <c r="B29" s="734"/>
      <c r="C29" s="725"/>
      <c r="D29" s="722"/>
    </row>
    <row r="30" spans="1:4" s="42" customFormat="1" ht="48.6" customHeight="1" thickTop="1" thickBot="1">
      <c r="A30" s="233" t="s">
        <v>436</v>
      </c>
      <c r="B30" s="732" t="s">
        <v>423</v>
      </c>
      <c r="C30" s="723" t="s">
        <v>439</v>
      </c>
      <c r="D30" s="717">
        <v>45004</v>
      </c>
    </row>
    <row r="31" spans="1:4" s="42" customFormat="1" ht="383.4" customHeight="1" thickBot="1">
      <c r="A31" s="500" t="s">
        <v>437</v>
      </c>
      <c r="B31" s="733"/>
      <c r="C31" s="724"/>
      <c r="D31" s="718"/>
    </row>
    <row r="32" spans="1:4" s="42" customFormat="1" ht="40.950000000000003" customHeight="1" thickBot="1">
      <c r="A32" s="394" t="s">
        <v>438</v>
      </c>
      <c r="B32" s="734"/>
      <c r="C32" s="725"/>
      <c r="D32" s="722"/>
    </row>
    <row r="33" spans="1:4" s="42" customFormat="1" ht="40.950000000000003" hidden="1" customHeight="1" thickTop="1" thickBot="1">
      <c r="A33" s="233"/>
      <c r="B33" s="732"/>
      <c r="C33" s="723"/>
      <c r="D33" s="717"/>
    </row>
    <row r="34" spans="1:4" s="42" customFormat="1" ht="177" hidden="1" customHeight="1" thickBot="1">
      <c r="A34" s="500"/>
      <c r="B34" s="733"/>
      <c r="C34" s="724"/>
      <c r="D34" s="718"/>
    </row>
    <row r="35" spans="1:4" s="42" customFormat="1" ht="40.950000000000003" hidden="1" customHeight="1" thickBot="1">
      <c r="A35" s="394"/>
      <c r="B35" s="734"/>
      <c r="C35" s="725"/>
      <c r="D35" s="722"/>
    </row>
    <row r="36" spans="1:4" ht="19.8" thickTop="1"/>
  </sheetData>
  <mergeCells count="25">
    <mergeCell ref="A15:A16"/>
    <mergeCell ref="B15:B16"/>
    <mergeCell ref="B21:B23"/>
    <mergeCell ref="B27:B29"/>
    <mergeCell ref="B33:B35"/>
    <mergeCell ref="C33:C35"/>
    <mergeCell ref="D33:D35"/>
    <mergeCell ref="B30:B32"/>
    <mergeCell ref="C30:C32"/>
    <mergeCell ref="D30:D32"/>
    <mergeCell ref="B24:B26"/>
    <mergeCell ref="C24:C26"/>
    <mergeCell ref="C2:C4"/>
    <mergeCell ref="C14:C17"/>
    <mergeCell ref="D24:D26"/>
    <mergeCell ref="D18:D20"/>
    <mergeCell ref="D27:D29"/>
    <mergeCell ref="C27:C29"/>
    <mergeCell ref="D21:D23"/>
    <mergeCell ref="C21:C23"/>
    <mergeCell ref="C18:C20"/>
    <mergeCell ref="C5:C7"/>
    <mergeCell ref="C8:C10"/>
    <mergeCell ref="D14:D17"/>
    <mergeCell ref="C11:C13"/>
  </mergeCells>
  <phoneticPr fontId="16"/>
  <hyperlinks>
    <hyperlink ref="A4" r:id="rId1" xr:uid="{7851B43E-2736-490A-B206-3452775C51A4}"/>
    <hyperlink ref="A7" r:id="rId2" xr:uid="{4AC31B5C-38F5-431A-89E8-DE6FBAAE78D8}"/>
    <hyperlink ref="A10" r:id="rId3" xr:uid="{2B0FC6A2-AF4A-4AC6-8137-8118736E7BEA}"/>
    <hyperlink ref="A13" r:id="rId4" xr:uid="{A3682177-2868-4F43-B05C-656EA560BFE5}"/>
    <hyperlink ref="A17" r:id="rId5" xr:uid="{6158A05B-D633-4989-AE7A-F6B04DCF0CBC}"/>
    <hyperlink ref="A20" r:id="rId6" xr:uid="{04A55D08-EAB4-45AF-8666-37ACC0030D76}"/>
    <hyperlink ref="A23" r:id="rId7" xr:uid="{CB9CE4A4-513B-4C17-8284-3A91997C03C1}"/>
    <hyperlink ref="A26" r:id="rId8" xr:uid="{B9E3D9B8-EFC8-4863-A85F-522CD314D414}"/>
    <hyperlink ref="A29" r:id="rId9" xr:uid="{EF586751-A3DF-4456-A29E-A4E86ABB80CC}"/>
    <hyperlink ref="A32" r:id="rId10" xr:uid="{CFE5D2B2-685B-4C7D-BCDE-338D2ABD17F0}"/>
  </hyperlinks>
  <pageMargins left="0" right="0" top="0.19685039370078741" bottom="0.39370078740157483" header="0" footer="0.19685039370078741"/>
  <pageSetup paperSize="8" scale="28" orientation="portrait" horizontalDpi="300" verticalDpi="300"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6"/>
  <sheetViews>
    <sheetView defaultGridColor="0" view="pageBreakPreview" topLeftCell="B23" colorId="56" zoomScale="91" zoomScaleNormal="66" zoomScaleSheetLayoutView="91" workbookViewId="0">
      <selection activeCell="D33" sqref="D33"/>
    </sheetView>
  </sheetViews>
  <sheetFormatPr defaultColWidth="9" defaultRowHeight="19.2"/>
  <cols>
    <col min="1" max="1" width="193.5546875" style="392" customWidth="1"/>
    <col min="2" max="2" width="18" style="182" customWidth="1"/>
    <col min="3" max="3" width="20.109375" style="183" customWidth="1"/>
    <col min="4" max="16384" width="9" style="38"/>
  </cols>
  <sheetData>
    <row r="1" spans="1:3" ht="58.95" customHeight="1" thickBot="1">
      <c r="A1" s="37" t="s">
        <v>329</v>
      </c>
      <c r="B1" s="371" t="s">
        <v>24</v>
      </c>
      <c r="C1" s="372" t="s">
        <v>2</v>
      </c>
    </row>
    <row r="2" spans="1:3" ht="48.6" customHeight="1">
      <c r="A2" s="163" t="s">
        <v>440</v>
      </c>
      <c r="B2" s="177"/>
      <c r="C2" s="178"/>
    </row>
    <row r="3" spans="1:3" ht="205.8" customHeight="1">
      <c r="A3" s="512" t="s">
        <v>456</v>
      </c>
      <c r="B3" s="508" t="s">
        <v>463</v>
      </c>
      <c r="C3" s="179">
        <v>45002</v>
      </c>
    </row>
    <row r="4" spans="1:3" ht="48.6" customHeight="1" thickBot="1">
      <c r="A4" s="395" t="s">
        <v>448</v>
      </c>
      <c r="B4" s="180"/>
      <c r="C4" s="181"/>
    </row>
    <row r="5" spans="1:3" ht="48.6" customHeight="1">
      <c r="A5" s="163" t="s">
        <v>441</v>
      </c>
      <c r="B5" s="177"/>
      <c r="C5" s="178"/>
    </row>
    <row r="6" spans="1:3" ht="118.8" customHeight="1">
      <c r="A6" s="512" t="s">
        <v>457</v>
      </c>
      <c r="B6" s="398" t="s">
        <v>463</v>
      </c>
      <c r="C6" s="179">
        <v>45002</v>
      </c>
    </row>
    <row r="7" spans="1:3" ht="48.6" customHeight="1" thickBot="1">
      <c r="A7" s="395" t="s">
        <v>449</v>
      </c>
      <c r="B7" s="180"/>
      <c r="C7" s="181"/>
    </row>
    <row r="8" spans="1:3" ht="48.6" customHeight="1">
      <c r="A8" s="163" t="s">
        <v>442</v>
      </c>
      <c r="B8" s="177"/>
      <c r="C8" s="178" t="s">
        <v>204</v>
      </c>
    </row>
    <row r="9" spans="1:3" ht="99.6" customHeight="1">
      <c r="A9" s="512" t="s">
        <v>458</v>
      </c>
      <c r="B9" s="398" t="s">
        <v>464</v>
      </c>
      <c r="C9" s="179">
        <v>45002</v>
      </c>
    </row>
    <row r="10" spans="1:3" ht="48.6" customHeight="1" thickBot="1">
      <c r="A10" s="395" t="s">
        <v>450</v>
      </c>
      <c r="B10" s="180"/>
      <c r="C10" s="181"/>
    </row>
    <row r="11" spans="1:3" ht="48.6" customHeight="1">
      <c r="A11" s="163" t="s">
        <v>443</v>
      </c>
      <c r="B11" s="177"/>
      <c r="C11" s="178"/>
    </row>
    <row r="12" spans="1:3" ht="208.2" customHeight="1">
      <c r="A12" s="512" t="s">
        <v>459</v>
      </c>
      <c r="B12" s="523" t="s">
        <v>465</v>
      </c>
      <c r="C12" s="179">
        <v>45001</v>
      </c>
    </row>
    <row r="13" spans="1:3" ht="39.6" customHeight="1" thickBot="1">
      <c r="A13" s="395" t="s">
        <v>451</v>
      </c>
      <c r="B13" s="180"/>
      <c r="C13" s="181"/>
    </row>
    <row r="14" spans="1:3" ht="48.6" customHeight="1">
      <c r="A14" s="163" t="s">
        <v>444</v>
      </c>
      <c r="B14" s="177"/>
      <c r="C14" s="178"/>
    </row>
    <row r="15" spans="1:3" ht="304.8" customHeight="1">
      <c r="A15" s="862" t="s">
        <v>468</v>
      </c>
      <c r="B15" s="508" t="s">
        <v>465</v>
      </c>
      <c r="C15" s="179">
        <v>45000</v>
      </c>
    </row>
    <row r="16" spans="1:3" ht="48.6" customHeight="1" thickBot="1">
      <c r="A16" s="395" t="s">
        <v>452</v>
      </c>
      <c r="B16" s="180"/>
      <c r="C16" s="181"/>
    </row>
    <row r="17" spans="1:3" ht="48.6" customHeight="1">
      <c r="A17" s="163" t="s">
        <v>445</v>
      </c>
      <c r="B17" s="177"/>
      <c r="C17" s="178"/>
    </row>
    <row r="18" spans="1:3" ht="321" customHeight="1">
      <c r="A18" s="512" t="s">
        <v>460</v>
      </c>
      <c r="B18" s="398" t="s">
        <v>466</v>
      </c>
      <c r="C18" s="179">
        <v>45000</v>
      </c>
    </row>
    <row r="19" spans="1:3" ht="48.6" customHeight="1" thickBot="1">
      <c r="A19" s="395" t="s">
        <v>453</v>
      </c>
      <c r="B19" s="180"/>
      <c r="C19" s="181"/>
    </row>
    <row r="20" spans="1:3" ht="48.6" customHeight="1">
      <c r="A20" s="163" t="s">
        <v>446</v>
      </c>
      <c r="B20" s="177"/>
      <c r="C20" s="178"/>
    </row>
    <row r="21" spans="1:3" ht="297.60000000000002" customHeight="1">
      <c r="A21" s="512" t="s">
        <v>461</v>
      </c>
      <c r="B21" s="398" t="s">
        <v>467</v>
      </c>
      <c r="C21" s="179">
        <v>44999</v>
      </c>
    </row>
    <row r="22" spans="1:3" ht="48.6" customHeight="1" thickBot="1">
      <c r="A22" s="395" t="s">
        <v>454</v>
      </c>
      <c r="B22" s="180"/>
      <c r="C22" s="181"/>
    </row>
    <row r="23" spans="1:3" ht="48.6" customHeight="1">
      <c r="A23" s="163" t="s">
        <v>447</v>
      </c>
      <c r="B23" s="177"/>
      <c r="C23" s="178"/>
    </row>
    <row r="24" spans="1:3" ht="327.60000000000002" customHeight="1">
      <c r="A24" s="512" t="s">
        <v>462</v>
      </c>
      <c r="B24" s="398" t="s">
        <v>466</v>
      </c>
      <c r="C24" s="179">
        <v>44999</v>
      </c>
    </row>
    <row r="25" spans="1:3" ht="48.6" customHeight="1" thickBot="1">
      <c r="A25" s="395" t="s">
        <v>455</v>
      </c>
      <c r="B25" s="180"/>
      <c r="C25" s="181"/>
    </row>
    <row r="26" spans="1:3" ht="48.6" hidden="1" customHeight="1">
      <c r="A26" s="163"/>
      <c r="B26" s="177"/>
      <c r="C26" s="178"/>
    </row>
    <row r="27" spans="1:3" ht="272.39999999999998" hidden="1" customHeight="1">
      <c r="A27" s="427"/>
      <c r="B27" s="398"/>
      <c r="C27" s="179"/>
    </row>
    <row r="28" spans="1:3" ht="48.6" hidden="1" customHeight="1" thickBot="1">
      <c r="A28" s="395"/>
      <c r="B28" s="180"/>
      <c r="C28" s="181"/>
    </row>
    <row r="29" spans="1:3" ht="48.6" hidden="1" customHeight="1">
      <c r="A29" s="163"/>
      <c r="B29" s="177"/>
      <c r="C29" s="178"/>
    </row>
    <row r="30" spans="1:3" ht="342" hidden="1" customHeight="1">
      <c r="A30" s="427"/>
      <c r="B30" s="398"/>
      <c r="C30" s="179"/>
    </row>
    <row r="31" spans="1:3" ht="48.6" hidden="1" customHeight="1" thickBot="1">
      <c r="A31" s="395"/>
      <c r="B31" s="180"/>
      <c r="C31" s="181"/>
    </row>
    <row r="32" spans="1:3" ht="25.2" customHeight="1">
      <c r="A32" s="230"/>
      <c r="B32" s="521"/>
      <c r="C32" s="522"/>
    </row>
    <row r="33" spans="1:3" ht="25.2" customHeight="1" thickBot="1">
      <c r="A33" s="230"/>
      <c r="B33" s="521"/>
      <c r="C33" s="522"/>
    </row>
    <row r="34" spans="1:3" ht="37.799999999999997" customHeight="1">
      <c r="A34" s="738" t="s">
        <v>28</v>
      </c>
      <c r="B34" s="738"/>
      <c r="C34" s="738"/>
    </row>
    <row r="35" spans="1:3" ht="46.2" customHeight="1">
      <c r="A35" s="739" t="s">
        <v>27</v>
      </c>
      <c r="B35" s="739"/>
      <c r="C35" s="739"/>
    </row>
    <row r="36" spans="1:3">
      <c r="A36" s="392" t="s">
        <v>21</v>
      </c>
    </row>
  </sheetData>
  <mergeCells count="2">
    <mergeCell ref="A34:C34"/>
    <mergeCell ref="A35:C35"/>
  </mergeCells>
  <phoneticPr fontId="106"/>
  <hyperlinks>
    <hyperlink ref="A13" r:id="rId1" xr:uid="{391E00CE-C2BA-4982-8CFA-57286DF7E403}"/>
    <hyperlink ref="A16" r:id="rId2" xr:uid="{5C6AB71C-2AC5-42D9-8623-A150465E483D}"/>
    <hyperlink ref="A19" r:id="rId3" xr:uid="{A2A0DC60-3783-4968-8FAA-9940435B269B}"/>
    <hyperlink ref="A22" r:id="rId4" xr:uid="{3E2A462E-32C0-426D-B4C7-EE4E4FA6F2E7}"/>
    <hyperlink ref="A25" r:id="rId5" xr:uid="{1686E00F-747D-4CE8-ADAD-14BDA6047A1E}"/>
    <hyperlink ref="A10" r:id="rId6" xr:uid="{BBD93C80-6B1E-4C78-A294-87EF725FD103}"/>
    <hyperlink ref="A7" r:id="rId7" xr:uid="{99C1A8FA-0B23-4703-9DEB-559FEEDF0FB6}"/>
    <hyperlink ref="A4" r:id="rId8" xr:uid="{5B49C84C-CB08-4372-B5B8-C789312FFACE}"/>
  </hyperlinks>
  <pageMargins left="0.74803149606299213" right="0.74803149606299213" top="0.98425196850393704" bottom="0.98425196850393704" header="0.51181102362204722" footer="0.51181102362204722"/>
  <pageSetup paperSize="9" scale="16" fitToHeight="3" orientation="portrait" r:id="rId9"/>
  <headerFooter alignWithMargins="0"/>
  <rowBreaks count="1" manualBreakCount="1">
    <brk id="33"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Normal="100" zoomScaleSheetLayoutView="100" workbookViewId="0">
      <selection activeCell="T6" sqref="T6"/>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42" t="s">
        <v>3</v>
      </c>
      <c r="B1" s="743"/>
      <c r="C1" s="743"/>
      <c r="D1" s="743"/>
      <c r="E1" s="743"/>
      <c r="F1" s="743"/>
      <c r="G1" s="743"/>
      <c r="H1" s="743"/>
      <c r="I1" s="743"/>
      <c r="J1" s="743"/>
      <c r="K1" s="743"/>
      <c r="L1" s="743"/>
      <c r="M1" s="743"/>
      <c r="N1" s="744"/>
      <c r="P1" s="745" t="s">
        <v>4</v>
      </c>
      <c r="Q1" s="746"/>
      <c r="R1" s="746"/>
      <c r="S1" s="746"/>
      <c r="T1" s="746"/>
      <c r="U1" s="746"/>
      <c r="V1" s="746"/>
      <c r="W1" s="746"/>
      <c r="X1" s="746"/>
      <c r="Y1" s="746"/>
      <c r="Z1" s="746"/>
      <c r="AA1" s="746"/>
      <c r="AB1" s="746"/>
      <c r="AC1" s="747"/>
    </row>
    <row r="2" spans="1:29" ht="18" customHeight="1" thickBot="1">
      <c r="A2" s="748" t="s">
        <v>5</v>
      </c>
      <c r="B2" s="749"/>
      <c r="C2" s="749"/>
      <c r="D2" s="749"/>
      <c r="E2" s="749"/>
      <c r="F2" s="749"/>
      <c r="G2" s="749"/>
      <c r="H2" s="749"/>
      <c r="I2" s="749"/>
      <c r="J2" s="749"/>
      <c r="K2" s="749"/>
      <c r="L2" s="749"/>
      <c r="M2" s="749"/>
      <c r="N2" s="750"/>
      <c r="P2" s="751" t="s">
        <v>6</v>
      </c>
      <c r="Q2" s="749"/>
      <c r="R2" s="749"/>
      <c r="S2" s="749"/>
      <c r="T2" s="749"/>
      <c r="U2" s="749"/>
      <c r="V2" s="749"/>
      <c r="W2" s="749"/>
      <c r="X2" s="749"/>
      <c r="Y2" s="749"/>
      <c r="Z2" s="749"/>
      <c r="AA2" s="749"/>
      <c r="AB2" s="749"/>
      <c r="AC2" s="752"/>
    </row>
    <row r="3" spans="1:29" ht="13.8" thickBot="1">
      <c r="A3" s="6"/>
      <c r="B3" s="197" t="s">
        <v>230</v>
      </c>
      <c r="C3" s="197" t="s">
        <v>7</v>
      </c>
      <c r="D3" s="188" t="s">
        <v>8</v>
      </c>
      <c r="E3" s="197" t="s">
        <v>9</v>
      </c>
      <c r="F3" s="197" t="s">
        <v>10</v>
      </c>
      <c r="G3" s="197" t="s">
        <v>11</v>
      </c>
      <c r="H3" s="197" t="s">
        <v>12</v>
      </c>
      <c r="I3" s="197" t="s">
        <v>13</v>
      </c>
      <c r="J3" s="197" t="s">
        <v>14</v>
      </c>
      <c r="K3" s="197" t="s">
        <v>15</v>
      </c>
      <c r="L3" s="197" t="s">
        <v>16</v>
      </c>
      <c r="M3" s="197" t="s">
        <v>17</v>
      </c>
      <c r="N3" s="7" t="s">
        <v>18</v>
      </c>
      <c r="P3" s="8"/>
      <c r="Q3" s="197" t="s">
        <v>230</v>
      </c>
      <c r="R3" s="197" t="s">
        <v>7</v>
      </c>
      <c r="S3" s="188" t="s">
        <v>8</v>
      </c>
      <c r="T3" s="197" t="s">
        <v>9</v>
      </c>
      <c r="U3" s="197" t="s">
        <v>10</v>
      </c>
      <c r="V3" s="197" t="s">
        <v>11</v>
      </c>
      <c r="W3" s="197" t="s">
        <v>12</v>
      </c>
      <c r="X3" s="197" t="s">
        <v>13</v>
      </c>
      <c r="Y3" s="197" t="s">
        <v>14</v>
      </c>
      <c r="Z3" s="197" t="s">
        <v>15</v>
      </c>
      <c r="AA3" s="197" t="s">
        <v>16</v>
      </c>
      <c r="AB3" s="197" t="s">
        <v>17</v>
      </c>
      <c r="AC3" s="9" t="s">
        <v>19</v>
      </c>
    </row>
    <row r="4" spans="1:29" ht="19.8" thickBot="1">
      <c r="A4" s="497" t="s">
        <v>228</v>
      </c>
      <c r="B4" s="498">
        <f>AVERAGE(B7:B18)</f>
        <v>68.083333333333329</v>
      </c>
      <c r="C4" s="498">
        <f t="shared" ref="C4:M4" si="0">AVERAGE(C7:C18)</f>
        <v>55.916666666666664</v>
      </c>
      <c r="D4" s="498">
        <f t="shared" si="0"/>
        <v>61.75</v>
      </c>
      <c r="E4" s="498">
        <f t="shared" si="0"/>
        <v>102.45454545454545</v>
      </c>
      <c r="F4" s="498">
        <f t="shared" si="0"/>
        <v>184.81818181818181</v>
      </c>
      <c r="G4" s="498">
        <f t="shared" si="0"/>
        <v>405.27272727272725</v>
      </c>
      <c r="H4" s="498">
        <f t="shared" si="0"/>
        <v>614.90909090909088</v>
      </c>
      <c r="I4" s="498">
        <f t="shared" si="0"/>
        <v>875.18181818181813</v>
      </c>
      <c r="J4" s="498">
        <f t="shared" si="0"/>
        <v>564.72727272727275</v>
      </c>
      <c r="K4" s="498">
        <f t="shared" si="0"/>
        <v>363.72727272727275</v>
      </c>
      <c r="L4" s="498">
        <f t="shared" si="0"/>
        <v>207</v>
      </c>
      <c r="M4" s="498">
        <f t="shared" si="0"/>
        <v>134.81818181818181</v>
      </c>
      <c r="N4" s="498">
        <f>AVERAGE(N7:N18)</f>
        <v>3639.7272727272725</v>
      </c>
      <c r="O4" s="10"/>
      <c r="P4" s="499" t="str">
        <f>+A4</f>
        <v>12-21年月平均</v>
      </c>
      <c r="Q4" s="498">
        <f>AVERAGE(Q7:Q18)</f>
        <v>8.1666666666666661</v>
      </c>
      <c r="R4" s="498">
        <f t="shared" ref="R4:AC4" si="1">AVERAGE(R7:R18)</f>
        <v>8.75</v>
      </c>
      <c r="S4" s="498">
        <f t="shared" si="1"/>
        <v>13.166666666666666</v>
      </c>
      <c r="T4" s="498">
        <f t="shared" si="1"/>
        <v>6.9090909090909092</v>
      </c>
      <c r="U4" s="498">
        <f t="shared" si="1"/>
        <v>9.8181818181818183</v>
      </c>
      <c r="V4" s="498">
        <f t="shared" si="1"/>
        <v>9.0909090909090917</v>
      </c>
      <c r="W4" s="498">
        <f t="shared" si="1"/>
        <v>8.1818181818181817</v>
      </c>
      <c r="X4" s="498">
        <f t="shared" si="1"/>
        <v>11.545454545454545</v>
      </c>
      <c r="Y4" s="498">
        <f t="shared" si="1"/>
        <v>9.9090909090909083</v>
      </c>
      <c r="Z4" s="498">
        <f t="shared" si="1"/>
        <v>19.818181818181817</v>
      </c>
      <c r="AA4" s="498">
        <f t="shared" si="1"/>
        <v>11.636363636363637</v>
      </c>
      <c r="AB4" s="498">
        <f t="shared" si="1"/>
        <v>12.181818181818182</v>
      </c>
      <c r="AC4" s="498">
        <f t="shared" si="1"/>
        <v>131.45454545454547</v>
      </c>
    </row>
    <row r="5" spans="1:29" ht="19.8" customHeight="1" thickBot="1">
      <c r="A5" s="344"/>
      <c r="B5" s="344"/>
      <c r="C5" s="344"/>
      <c r="D5" s="11" t="s">
        <v>20</v>
      </c>
      <c r="E5" s="118"/>
      <c r="F5" s="118"/>
      <c r="G5" s="118"/>
      <c r="H5" s="118"/>
      <c r="I5" s="118"/>
      <c r="J5" s="118"/>
      <c r="K5" s="118"/>
      <c r="L5" s="118"/>
      <c r="M5" s="118"/>
      <c r="N5" s="307"/>
      <c r="O5" s="119"/>
      <c r="P5" s="189"/>
      <c r="Q5" s="189"/>
      <c r="R5" s="189"/>
      <c r="S5" s="11" t="s">
        <v>20</v>
      </c>
      <c r="T5" s="118"/>
      <c r="U5" s="118"/>
      <c r="V5" s="118"/>
      <c r="W5" s="118"/>
      <c r="X5" s="118"/>
      <c r="Y5" s="118"/>
      <c r="Z5" s="118"/>
      <c r="AA5" s="118"/>
      <c r="AB5" s="118"/>
      <c r="AC5" s="307"/>
    </row>
    <row r="6" spans="1:29" ht="19.8" customHeight="1" thickBot="1">
      <c r="A6" s="344"/>
      <c r="B6" s="344"/>
      <c r="C6" s="344"/>
      <c r="D6" s="484">
        <v>12</v>
      </c>
      <c r="E6" s="483"/>
      <c r="F6" s="483"/>
      <c r="G6" s="483"/>
      <c r="H6" s="483"/>
      <c r="I6" s="483"/>
      <c r="J6" s="483"/>
      <c r="K6" s="483"/>
      <c r="L6" s="483"/>
      <c r="M6" s="483"/>
      <c r="N6" s="475"/>
      <c r="O6" s="119"/>
      <c r="P6" s="189"/>
      <c r="Q6" s="189"/>
      <c r="R6" s="189"/>
      <c r="S6" s="484">
        <v>2</v>
      </c>
      <c r="T6" s="483"/>
      <c r="U6" s="483"/>
      <c r="V6" s="483"/>
      <c r="W6" s="483"/>
      <c r="X6" s="483"/>
      <c r="Y6" s="483"/>
      <c r="Z6" s="483"/>
      <c r="AA6" s="483"/>
      <c r="AB6" s="483"/>
      <c r="AC6" s="475"/>
    </row>
    <row r="7" spans="1:29" ht="18" customHeight="1" thickBot="1">
      <c r="A7" s="476" t="s">
        <v>264</v>
      </c>
      <c r="B7" s="494">
        <v>82</v>
      </c>
      <c r="C7" s="492">
        <v>60</v>
      </c>
      <c r="D7" s="492">
        <v>32</v>
      </c>
      <c r="E7" s="492"/>
      <c r="F7" s="492"/>
      <c r="G7" s="492"/>
      <c r="H7" s="492"/>
      <c r="I7" s="492"/>
      <c r="J7" s="492"/>
      <c r="K7" s="492"/>
      <c r="L7" s="492"/>
      <c r="M7" s="495"/>
      <c r="N7" s="493"/>
      <c r="O7" s="10"/>
      <c r="P7" s="482" t="s">
        <v>264</v>
      </c>
      <c r="Q7" s="494">
        <v>1</v>
      </c>
      <c r="R7" s="492">
        <v>1</v>
      </c>
      <c r="S7" s="492">
        <v>3</v>
      </c>
      <c r="T7" s="492"/>
      <c r="U7" s="492"/>
      <c r="V7" s="492"/>
      <c r="W7" s="492"/>
      <c r="X7" s="492"/>
      <c r="Y7" s="492"/>
      <c r="Z7" s="492"/>
      <c r="AA7" s="492"/>
      <c r="AB7" s="496"/>
      <c r="AC7" s="493"/>
    </row>
    <row r="8" spans="1:29" ht="18" customHeight="1" thickBot="1">
      <c r="A8" s="476" t="s">
        <v>229</v>
      </c>
      <c r="B8" s="485">
        <v>81</v>
      </c>
      <c r="C8" s="486">
        <v>39</v>
      </c>
      <c r="D8" s="486">
        <v>72</v>
      </c>
      <c r="E8" s="487">
        <v>89</v>
      </c>
      <c r="F8" s="487">
        <v>258</v>
      </c>
      <c r="G8" s="487">
        <v>416</v>
      </c>
      <c r="H8" s="487">
        <v>554</v>
      </c>
      <c r="I8" s="487">
        <v>568</v>
      </c>
      <c r="J8" s="487">
        <v>578</v>
      </c>
      <c r="K8" s="487">
        <v>337</v>
      </c>
      <c r="L8" s="487">
        <v>169</v>
      </c>
      <c r="M8" s="487">
        <v>168</v>
      </c>
      <c r="N8" s="488">
        <f t="shared" ref="N8:N19" si="2">SUM(B8:M8)</f>
        <v>3329</v>
      </c>
      <c r="O8" s="124" t="s">
        <v>21</v>
      </c>
      <c r="P8" s="477" t="s">
        <v>229</v>
      </c>
      <c r="Q8" s="489">
        <v>0</v>
      </c>
      <c r="R8" s="490">
        <v>5</v>
      </c>
      <c r="S8" s="490">
        <v>4</v>
      </c>
      <c r="T8" s="490">
        <v>1</v>
      </c>
      <c r="U8" s="490">
        <v>1</v>
      </c>
      <c r="V8" s="490">
        <v>1</v>
      </c>
      <c r="W8" s="490">
        <v>1</v>
      </c>
      <c r="X8" s="490">
        <v>1</v>
      </c>
      <c r="Y8" s="489">
        <v>0</v>
      </c>
      <c r="Z8" s="489">
        <v>0</v>
      </c>
      <c r="AA8" s="489">
        <v>0</v>
      </c>
      <c r="AB8" s="489">
        <v>2</v>
      </c>
      <c r="AC8" s="491">
        <f t="shared" ref="AC8:AC19" si="3">SUM(Q8:AB8)</f>
        <v>16</v>
      </c>
    </row>
    <row r="9" spans="1:29" ht="18" customHeight="1" thickBot="1">
      <c r="A9" s="345" t="s">
        <v>201</v>
      </c>
      <c r="B9" s="365">
        <v>81</v>
      </c>
      <c r="C9" s="365">
        <v>48</v>
      </c>
      <c r="D9" s="366">
        <v>71</v>
      </c>
      <c r="E9" s="365">
        <v>128</v>
      </c>
      <c r="F9" s="365">
        <v>171</v>
      </c>
      <c r="G9" s="365">
        <v>350</v>
      </c>
      <c r="H9" s="365">
        <v>569</v>
      </c>
      <c r="I9" s="365">
        <v>553</v>
      </c>
      <c r="J9" s="365">
        <v>458</v>
      </c>
      <c r="K9" s="365">
        <v>306</v>
      </c>
      <c r="L9" s="365">
        <v>220</v>
      </c>
      <c r="M9" s="366">
        <v>229</v>
      </c>
      <c r="N9" s="434">
        <f t="shared" si="2"/>
        <v>3184</v>
      </c>
      <c r="O9" s="343"/>
      <c r="P9" s="477" t="s">
        <v>200</v>
      </c>
      <c r="Q9" s="478">
        <v>1</v>
      </c>
      <c r="R9" s="478">
        <v>2</v>
      </c>
      <c r="S9" s="478">
        <v>1</v>
      </c>
      <c r="T9" s="478">
        <v>0</v>
      </c>
      <c r="U9" s="478">
        <v>0</v>
      </c>
      <c r="V9" s="478">
        <v>0</v>
      </c>
      <c r="W9" s="478">
        <v>1</v>
      </c>
      <c r="X9" s="478">
        <v>1</v>
      </c>
      <c r="Y9" s="478">
        <v>0</v>
      </c>
      <c r="Z9" s="478">
        <v>1</v>
      </c>
      <c r="AA9" s="478">
        <v>0</v>
      </c>
      <c r="AB9" s="478">
        <v>0</v>
      </c>
      <c r="AC9" s="479">
        <f t="shared" si="3"/>
        <v>7</v>
      </c>
    </row>
    <row r="10" spans="1:29" ht="18" customHeight="1" thickBot="1">
      <c r="A10" s="346" t="s">
        <v>135</v>
      </c>
      <c r="B10" s="245">
        <v>112</v>
      </c>
      <c r="C10" s="245">
        <v>85</v>
      </c>
      <c r="D10" s="245">
        <v>60</v>
      </c>
      <c r="E10" s="245">
        <v>97</v>
      </c>
      <c r="F10" s="245">
        <v>95</v>
      </c>
      <c r="G10" s="245">
        <v>305</v>
      </c>
      <c r="H10" s="245">
        <v>544</v>
      </c>
      <c r="I10" s="245">
        <v>449</v>
      </c>
      <c r="J10" s="245">
        <v>475</v>
      </c>
      <c r="K10" s="245">
        <v>505</v>
      </c>
      <c r="L10" s="245">
        <v>219</v>
      </c>
      <c r="M10" s="246">
        <v>98</v>
      </c>
      <c r="N10" s="359">
        <f t="shared" si="2"/>
        <v>3044</v>
      </c>
      <c r="O10" s="124"/>
      <c r="P10" s="477" t="s">
        <v>135</v>
      </c>
      <c r="Q10" s="306">
        <v>16</v>
      </c>
      <c r="R10" s="306">
        <v>1</v>
      </c>
      <c r="S10" s="306">
        <v>19</v>
      </c>
      <c r="T10" s="306">
        <v>3</v>
      </c>
      <c r="U10" s="306">
        <v>13</v>
      </c>
      <c r="V10" s="306">
        <v>1</v>
      </c>
      <c r="W10" s="306">
        <v>2</v>
      </c>
      <c r="X10" s="306">
        <v>2</v>
      </c>
      <c r="Y10" s="306">
        <v>0</v>
      </c>
      <c r="Z10" s="306">
        <v>24</v>
      </c>
      <c r="AA10" s="306">
        <v>4</v>
      </c>
      <c r="AB10" s="306">
        <v>2</v>
      </c>
      <c r="AC10" s="358">
        <f t="shared" si="3"/>
        <v>87</v>
      </c>
    </row>
    <row r="11" spans="1:29" ht="18" customHeight="1" thickBot="1">
      <c r="A11" s="347" t="s">
        <v>30</v>
      </c>
      <c r="B11" s="308">
        <v>84</v>
      </c>
      <c r="C11" s="308">
        <v>100</v>
      </c>
      <c r="D11" s="309">
        <v>77</v>
      </c>
      <c r="E11" s="309">
        <v>80</v>
      </c>
      <c r="F11" s="165">
        <v>236</v>
      </c>
      <c r="G11" s="165">
        <v>438</v>
      </c>
      <c r="H11" s="166">
        <v>631</v>
      </c>
      <c r="I11" s="165">
        <v>752</v>
      </c>
      <c r="J11" s="164">
        <v>523</v>
      </c>
      <c r="K11" s="165">
        <v>427</v>
      </c>
      <c r="L11" s="164">
        <v>253</v>
      </c>
      <c r="M11" s="310">
        <v>136</v>
      </c>
      <c r="N11" s="349">
        <f t="shared" si="2"/>
        <v>3737</v>
      </c>
      <c r="O11" s="124"/>
      <c r="P11" s="480" t="s">
        <v>22</v>
      </c>
      <c r="Q11" s="311">
        <v>7</v>
      </c>
      <c r="R11" s="311">
        <v>7</v>
      </c>
      <c r="S11" s="312">
        <v>13</v>
      </c>
      <c r="T11" s="312">
        <v>3</v>
      </c>
      <c r="U11" s="312">
        <v>8</v>
      </c>
      <c r="V11" s="312">
        <v>11</v>
      </c>
      <c r="W11" s="311">
        <v>5</v>
      </c>
      <c r="X11" s="312">
        <v>11</v>
      </c>
      <c r="Y11" s="312">
        <v>9</v>
      </c>
      <c r="Z11" s="312">
        <v>9</v>
      </c>
      <c r="AA11" s="313">
        <v>20</v>
      </c>
      <c r="AB11" s="313">
        <v>37</v>
      </c>
      <c r="AC11" s="356">
        <f t="shared" si="3"/>
        <v>140</v>
      </c>
    </row>
    <row r="12" spans="1:29" ht="18" customHeight="1" thickBot="1">
      <c r="A12" s="347" t="s">
        <v>31</v>
      </c>
      <c r="B12" s="312">
        <v>41</v>
      </c>
      <c r="C12" s="312">
        <v>44</v>
      </c>
      <c r="D12" s="312">
        <v>67</v>
      </c>
      <c r="E12" s="312">
        <v>103</v>
      </c>
      <c r="F12" s="314">
        <v>311</v>
      </c>
      <c r="G12" s="312">
        <v>415</v>
      </c>
      <c r="H12" s="312">
        <v>539</v>
      </c>
      <c r="I12" s="314">
        <v>1165</v>
      </c>
      <c r="J12" s="312">
        <v>534</v>
      </c>
      <c r="K12" s="312">
        <v>297</v>
      </c>
      <c r="L12" s="311">
        <v>205</v>
      </c>
      <c r="M12" s="315">
        <v>92</v>
      </c>
      <c r="N12" s="350">
        <f t="shared" si="2"/>
        <v>3813</v>
      </c>
      <c r="O12" s="124"/>
      <c r="P12" s="481" t="s">
        <v>31</v>
      </c>
      <c r="Q12" s="312">
        <v>9</v>
      </c>
      <c r="R12" s="312">
        <v>22</v>
      </c>
      <c r="S12" s="311">
        <v>18</v>
      </c>
      <c r="T12" s="312">
        <v>9</v>
      </c>
      <c r="U12" s="316">
        <v>21</v>
      </c>
      <c r="V12" s="312">
        <v>14</v>
      </c>
      <c r="W12" s="312">
        <v>6</v>
      </c>
      <c r="X12" s="312">
        <v>13</v>
      </c>
      <c r="Y12" s="312">
        <v>7</v>
      </c>
      <c r="Z12" s="317">
        <v>81</v>
      </c>
      <c r="AA12" s="316">
        <v>31</v>
      </c>
      <c r="AB12" s="317">
        <v>37</v>
      </c>
      <c r="AC12" s="357">
        <f t="shared" si="3"/>
        <v>268</v>
      </c>
    </row>
    <row r="13" spans="1:29" ht="18" customHeight="1" thickBot="1">
      <c r="A13" s="347" t="s">
        <v>32</v>
      </c>
      <c r="B13" s="312">
        <v>57</v>
      </c>
      <c r="C13" s="311">
        <v>35</v>
      </c>
      <c r="D13" s="312">
        <v>95</v>
      </c>
      <c r="E13" s="311">
        <v>112</v>
      </c>
      <c r="F13" s="312">
        <v>131</v>
      </c>
      <c r="G13" s="14">
        <v>340</v>
      </c>
      <c r="H13" s="14">
        <v>483</v>
      </c>
      <c r="I13" s="15">
        <v>1339</v>
      </c>
      <c r="J13" s="14">
        <v>614</v>
      </c>
      <c r="K13" s="14">
        <v>349</v>
      </c>
      <c r="L13" s="14">
        <v>236</v>
      </c>
      <c r="M13" s="318">
        <v>68</v>
      </c>
      <c r="N13" s="349">
        <f t="shared" si="2"/>
        <v>3859</v>
      </c>
      <c r="O13" s="124"/>
      <c r="P13" s="481" t="s">
        <v>32</v>
      </c>
      <c r="Q13" s="312">
        <v>19</v>
      </c>
      <c r="R13" s="312">
        <v>12</v>
      </c>
      <c r="S13" s="312">
        <v>8</v>
      </c>
      <c r="T13" s="311">
        <v>12</v>
      </c>
      <c r="U13" s="312">
        <v>7</v>
      </c>
      <c r="V13" s="312">
        <v>15</v>
      </c>
      <c r="W13" s="14">
        <v>16</v>
      </c>
      <c r="X13" s="318">
        <v>12</v>
      </c>
      <c r="Y13" s="311">
        <v>16</v>
      </c>
      <c r="Z13" s="312">
        <v>6</v>
      </c>
      <c r="AA13" s="311">
        <v>12</v>
      </c>
      <c r="AB13" s="311">
        <v>6</v>
      </c>
      <c r="AC13" s="356">
        <f t="shared" si="3"/>
        <v>141</v>
      </c>
    </row>
    <row r="14" spans="1:29" ht="18" customHeight="1" thickBot="1">
      <c r="A14" s="347" t="s">
        <v>33</v>
      </c>
      <c r="B14" s="319">
        <v>68</v>
      </c>
      <c r="C14" s="312">
        <v>42</v>
      </c>
      <c r="D14" s="312">
        <v>44</v>
      </c>
      <c r="E14" s="311">
        <v>75</v>
      </c>
      <c r="F14" s="311">
        <v>135</v>
      </c>
      <c r="G14" s="311">
        <v>448</v>
      </c>
      <c r="H14" s="312">
        <v>507</v>
      </c>
      <c r="I14" s="312">
        <v>808</v>
      </c>
      <c r="J14" s="316">
        <v>795</v>
      </c>
      <c r="K14" s="311">
        <v>313</v>
      </c>
      <c r="L14" s="311">
        <v>246</v>
      </c>
      <c r="M14" s="311">
        <v>143</v>
      </c>
      <c r="N14" s="349">
        <f t="shared" si="2"/>
        <v>3624</v>
      </c>
      <c r="O14" s="124"/>
      <c r="P14" s="481" t="s">
        <v>33</v>
      </c>
      <c r="Q14" s="321">
        <v>9</v>
      </c>
      <c r="R14" s="312">
        <v>16</v>
      </c>
      <c r="S14" s="312">
        <v>12</v>
      </c>
      <c r="T14" s="311">
        <v>6</v>
      </c>
      <c r="U14" s="322">
        <v>7</v>
      </c>
      <c r="V14" s="322">
        <v>14</v>
      </c>
      <c r="W14" s="312">
        <v>9</v>
      </c>
      <c r="X14" s="312">
        <v>14</v>
      </c>
      <c r="Y14" s="312">
        <v>9</v>
      </c>
      <c r="Z14" s="312">
        <v>9</v>
      </c>
      <c r="AA14" s="322">
        <v>8</v>
      </c>
      <c r="AB14" s="322">
        <v>7</v>
      </c>
      <c r="AC14" s="356">
        <f t="shared" si="3"/>
        <v>120</v>
      </c>
    </row>
    <row r="15" spans="1:29" ht="18" hidden="1" customHeight="1" thickBot="1">
      <c r="A15" s="13" t="s">
        <v>34</v>
      </c>
      <c r="B15" s="323">
        <v>71</v>
      </c>
      <c r="C15" s="323">
        <v>97</v>
      </c>
      <c r="D15" s="323">
        <v>61</v>
      </c>
      <c r="E15" s="324">
        <v>105</v>
      </c>
      <c r="F15" s="324">
        <v>198</v>
      </c>
      <c r="G15" s="324">
        <v>442</v>
      </c>
      <c r="H15" s="325">
        <v>790</v>
      </c>
      <c r="I15" s="16">
        <v>674</v>
      </c>
      <c r="J15" s="16">
        <v>594</v>
      </c>
      <c r="K15" s="324">
        <v>275</v>
      </c>
      <c r="L15" s="324">
        <v>133</v>
      </c>
      <c r="M15" s="324">
        <v>108</v>
      </c>
      <c r="N15" s="349">
        <f t="shared" si="2"/>
        <v>3548</v>
      </c>
      <c r="O15" s="10"/>
      <c r="P15" s="348" t="s">
        <v>34</v>
      </c>
      <c r="Q15" s="323">
        <v>7</v>
      </c>
      <c r="R15" s="323">
        <v>13</v>
      </c>
      <c r="S15" s="323">
        <v>12</v>
      </c>
      <c r="T15" s="324">
        <v>11</v>
      </c>
      <c r="U15" s="324">
        <v>12</v>
      </c>
      <c r="V15" s="324">
        <v>15</v>
      </c>
      <c r="W15" s="324">
        <v>20</v>
      </c>
      <c r="X15" s="324">
        <v>15</v>
      </c>
      <c r="Y15" s="324">
        <v>15</v>
      </c>
      <c r="Z15" s="324">
        <v>20</v>
      </c>
      <c r="AA15" s="324">
        <v>9</v>
      </c>
      <c r="AB15" s="324">
        <v>7</v>
      </c>
      <c r="AC15" s="355">
        <f t="shared" si="3"/>
        <v>156</v>
      </c>
    </row>
    <row r="16" spans="1:29" ht="13.8" hidden="1" thickBot="1">
      <c r="A16" s="18" t="s">
        <v>35</v>
      </c>
      <c r="B16" s="321">
        <v>38</v>
      </c>
      <c r="C16" s="324">
        <v>19</v>
      </c>
      <c r="D16" s="324">
        <v>38</v>
      </c>
      <c r="E16" s="324">
        <v>203</v>
      </c>
      <c r="F16" s="324">
        <v>146</v>
      </c>
      <c r="G16" s="324">
        <v>439</v>
      </c>
      <c r="H16" s="325">
        <v>964</v>
      </c>
      <c r="I16" s="325">
        <v>1154</v>
      </c>
      <c r="J16" s="324">
        <v>423</v>
      </c>
      <c r="K16" s="324">
        <v>388</v>
      </c>
      <c r="L16" s="324">
        <v>176</v>
      </c>
      <c r="M16" s="324">
        <v>143</v>
      </c>
      <c r="N16" s="326">
        <f t="shared" si="2"/>
        <v>4131</v>
      </c>
      <c r="O16" s="10"/>
      <c r="P16" s="17" t="s">
        <v>35</v>
      </c>
      <c r="Q16" s="324">
        <v>7</v>
      </c>
      <c r="R16" s="324">
        <v>7</v>
      </c>
      <c r="S16" s="324">
        <v>8</v>
      </c>
      <c r="T16" s="324">
        <v>12</v>
      </c>
      <c r="U16" s="324">
        <v>9</v>
      </c>
      <c r="V16" s="324">
        <v>6</v>
      </c>
      <c r="W16" s="324">
        <v>11</v>
      </c>
      <c r="X16" s="324">
        <v>8</v>
      </c>
      <c r="Y16" s="324">
        <v>16</v>
      </c>
      <c r="Z16" s="324">
        <v>40</v>
      </c>
      <c r="AA16" s="324">
        <v>17</v>
      </c>
      <c r="AB16" s="324">
        <v>16</v>
      </c>
      <c r="AC16" s="324">
        <f t="shared" si="3"/>
        <v>157</v>
      </c>
    </row>
    <row r="17" spans="1:31" ht="13.8" hidden="1" thickBot="1">
      <c r="A17" s="327" t="s">
        <v>36</v>
      </c>
      <c r="B17" s="16">
        <v>49</v>
      </c>
      <c r="C17" s="16">
        <v>63</v>
      </c>
      <c r="D17" s="16">
        <v>50</v>
      </c>
      <c r="E17" s="16">
        <v>71</v>
      </c>
      <c r="F17" s="16">
        <v>144</v>
      </c>
      <c r="G17" s="16">
        <v>374</v>
      </c>
      <c r="H17" s="121">
        <v>729</v>
      </c>
      <c r="I17" s="121">
        <v>1097</v>
      </c>
      <c r="J17" s="121">
        <v>650</v>
      </c>
      <c r="K17" s="16">
        <v>397</v>
      </c>
      <c r="L17" s="16">
        <v>192</v>
      </c>
      <c r="M17" s="16">
        <v>217</v>
      </c>
      <c r="N17" s="326">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24">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20">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28">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29">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28">
        <f t="shared" si="3"/>
        <v>296</v>
      </c>
    </row>
    <row r="20" spans="1:31">
      <c r="A20" s="21"/>
      <c r="B20" s="330"/>
      <c r="C20" s="330"/>
      <c r="D20" s="330"/>
      <c r="E20" s="330"/>
      <c r="F20" s="330"/>
      <c r="G20" s="330"/>
      <c r="H20" s="330"/>
      <c r="I20" s="330"/>
      <c r="J20" s="330"/>
      <c r="K20" s="330"/>
      <c r="L20" s="330"/>
      <c r="M20" s="330"/>
      <c r="N20" s="22"/>
      <c r="O20" s="10"/>
      <c r="P20" s="23"/>
      <c r="Q20" s="331"/>
      <c r="R20" s="331"/>
      <c r="S20" s="331"/>
      <c r="T20" s="331"/>
      <c r="U20" s="331"/>
      <c r="V20" s="331"/>
      <c r="W20" s="331"/>
      <c r="X20" s="331"/>
      <c r="Y20" s="331"/>
      <c r="Z20" s="331"/>
      <c r="AA20" s="331"/>
      <c r="AB20" s="331"/>
      <c r="AC20" s="330"/>
    </row>
    <row r="21" spans="1:31" ht="13.5" customHeight="1">
      <c r="A21" s="753" t="s">
        <v>330</v>
      </c>
      <c r="B21" s="754"/>
      <c r="C21" s="754"/>
      <c r="D21" s="754"/>
      <c r="E21" s="754"/>
      <c r="F21" s="754"/>
      <c r="G21" s="754"/>
      <c r="H21" s="754"/>
      <c r="I21" s="754"/>
      <c r="J21" s="754"/>
      <c r="K21" s="754"/>
      <c r="L21" s="754"/>
      <c r="M21" s="754"/>
      <c r="N21" s="755"/>
      <c r="O21" s="10"/>
      <c r="P21" s="753" t="str">
        <f>+A21</f>
        <v>※2023年 第10週（3/6～3/12） 現在</v>
      </c>
      <c r="Q21" s="754"/>
      <c r="R21" s="754"/>
      <c r="S21" s="754"/>
      <c r="T21" s="754"/>
      <c r="U21" s="754"/>
      <c r="V21" s="754"/>
      <c r="W21" s="754"/>
      <c r="X21" s="754"/>
      <c r="Y21" s="754"/>
      <c r="Z21" s="754"/>
      <c r="AA21" s="754"/>
      <c r="AB21" s="754"/>
      <c r="AC21" s="755"/>
    </row>
    <row r="22" spans="1:31" ht="13.8" thickBot="1">
      <c r="A22" s="423" t="s">
        <v>243</v>
      </c>
      <c r="B22" s="10"/>
      <c r="C22" s="10"/>
      <c r="D22" s="10"/>
      <c r="E22" s="10"/>
      <c r="F22" s="10"/>
      <c r="G22" s="10" t="s">
        <v>21</v>
      </c>
      <c r="H22" s="10"/>
      <c r="I22" s="10"/>
      <c r="J22" s="10"/>
      <c r="K22" s="10"/>
      <c r="L22" s="10"/>
      <c r="M22" s="10"/>
      <c r="N22" s="25"/>
      <c r="O22" s="10"/>
      <c r="P22" s="424" t="s">
        <v>242</v>
      </c>
      <c r="Q22" s="10"/>
      <c r="R22" s="10"/>
      <c r="S22" s="10"/>
      <c r="T22" s="10"/>
      <c r="U22" s="10"/>
      <c r="V22" s="10"/>
      <c r="W22" s="10"/>
      <c r="X22" s="10"/>
      <c r="Y22" s="10"/>
      <c r="Z22" s="10"/>
      <c r="AA22" s="10"/>
      <c r="AB22" s="10"/>
      <c r="AC22" s="27"/>
    </row>
    <row r="23" spans="1:31" ht="17.25" customHeight="1" thickBot="1">
      <c r="A23" s="24"/>
      <c r="B23" s="332" t="s">
        <v>222</v>
      </c>
      <c r="C23" s="10"/>
      <c r="D23" s="420" t="s">
        <v>331</v>
      </c>
      <c r="E23" s="28"/>
      <c r="F23" s="10"/>
      <c r="G23" s="10" t="s">
        <v>21</v>
      </c>
      <c r="H23" s="10"/>
      <c r="I23" s="10"/>
      <c r="J23" s="10"/>
      <c r="K23" s="10"/>
      <c r="L23" s="10"/>
      <c r="M23" s="10"/>
      <c r="N23" s="25"/>
      <c r="O23" s="124" t="s">
        <v>21</v>
      </c>
      <c r="P23" s="211"/>
      <c r="Q23" s="333" t="s">
        <v>223</v>
      </c>
      <c r="R23" s="740" t="s">
        <v>233</v>
      </c>
      <c r="S23" s="741"/>
      <c r="T23" s="414" t="s">
        <v>239</v>
      </c>
      <c r="U23" s="414"/>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1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212</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47"/>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34"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8" t="s">
        <v>224</v>
      </c>
      <c r="R38" s="158"/>
      <c r="S38" s="158"/>
      <c r="T38" s="158"/>
      <c r="U38" s="158"/>
      <c r="V38" s="158"/>
      <c r="W38" s="158"/>
      <c r="X38" s="158"/>
    </row>
    <row r="39" spans="1:29">
      <c r="Q39" s="158" t="s">
        <v>225</v>
      </c>
      <c r="R39" s="158"/>
      <c r="S39" s="158"/>
      <c r="T39" s="158"/>
      <c r="U39" s="158"/>
      <c r="V39" s="158"/>
      <c r="W39" s="158"/>
      <c r="X39" s="158"/>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C14" sqref="C14:D14"/>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112</v>
      </c>
    </row>
    <row r="2" spans="2:7" ht="17.25" customHeight="1" thickBot="1">
      <c r="B2" t="s">
        <v>391</v>
      </c>
      <c r="D2" s="758"/>
      <c r="E2" s="759"/>
    </row>
    <row r="3" spans="2:7" ht="16.5" customHeight="1" thickBot="1">
      <c r="B3" s="102" t="s">
        <v>113</v>
      </c>
      <c r="C3" s="258" t="s">
        <v>114</v>
      </c>
      <c r="D3" s="190" t="s">
        <v>216</v>
      </c>
    </row>
    <row r="4" spans="2:7" ht="17.25" customHeight="1" thickBot="1">
      <c r="B4" s="103" t="s">
        <v>115</v>
      </c>
      <c r="C4" s="132" t="s">
        <v>392</v>
      </c>
      <c r="D4" s="104"/>
    </row>
    <row r="5" spans="2:7" ht="17.25" customHeight="1">
      <c r="B5" s="760" t="s">
        <v>173</v>
      </c>
      <c r="C5" s="763" t="s">
        <v>213</v>
      </c>
      <c r="D5" s="764"/>
    </row>
    <row r="6" spans="2:7" ht="19.2" customHeight="1">
      <c r="B6" s="761"/>
      <c r="C6" s="765" t="s">
        <v>214</v>
      </c>
      <c r="D6" s="766"/>
      <c r="G6" s="216"/>
    </row>
    <row r="7" spans="2:7" ht="19.95" customHeight="1">
      <c r="B7" s="761"/>
      <c r="C7" s="259" t="s">
        <v>215</v>
      </c>
      <c r="D7" s="260"/>
      <c r="G7" s="216"/>
    </row>
    <row r="8" spans="2:7" ht="19.95" customHeight="1" thickBot="1">
      <c r="B8" s="762"/>
      <c r="C8" s="218" t="s">
        <v>217</v>
      </c>
      <c r="D8" s="217"/>
      <c r="G8" s="216"/>
    </row>
    <row r="9" spans="2:7" ht="42" customHeight="1" thickBot="1">
      <c r="B9" s="105" t="s">
        <v>116</v>
      </c>
      <c r="C9" s="767" t="s">
        <v>393</v>
      </c>
      <c r="D9" s="768"/>
    </row>
    <row r="10" spans="2:7" ht="69" customHeight="1" thickBot="1">
      <c r="B10" s="106" t="s">
        <v>117</v>
      </c>
      <c r="C10" s="769" t="s">
        <v>396</v>
      </c>
      <c r="D10" s="770"/>
    </row>
    <row r="11" spans="2:7" ht="59.4" customHeight="1" thickBot="1">
      <c r="B11" s="107"/>
      <c r="C11" s="108" t="s">
        <v>394</v>
      </c>
      <c r="D11" s="226" t="s">
        <v>395</v>
      </c>
      <c r="F11" s="1" t="s">
        <v>21</v>
      </c>
    </row>
    <row r="12" spans="2:7" ht="42.6" hidden="1" customHeight="1" thickBot="1">
      <c r="B12" s="105" t="s">
        <v>235</v>
      </c>
      <c r="C12" s="110"/>
      <c r="D12" s="109"/>
    </row>
    <row r="13" spans="2:7" ht="105" customHeight="1" thickBot="1">
      <c r="B13" s="111" t="s">
        <v>118</v>
      </c>
      <c r="C13" s="112" t="s">
        <v>398</v>
      </c>
      <c r="D13" s="187" t="s">
        <v>397</v>
      </c>
      <c r="F13" t="s">
        <v>29</v>
      </c>
    </row>
    <row r="14" spans="2:7" ht="79.2" customHeight="1" thickBot="1">
      <c r="B14" s="113" t="s">
        <v>119</v>
      </c>
      <c r="C14" s="756" t="s">
        <v>399</v>
      </c>
      <c r="D14" s="757"/>
    </row>
    <row r="15" spans="2:7" ht="17.25" customHeight="1"/>
    <row r="16" spans="2:7" ht="17.25" customHeight="1">
      <c r="C16" s="422"/>
      <c r="D16" s="1" t="s">
        <v>212</v>
      </c>
    </row>
    <row r="17" spans="2:5">
      <c r="C17" s="1" t="s">
        <v>29</v>
      </c>
    </row>
    <row r="18" spans="2:5">
      <c r="E18" s="1" t="s">
        <v>21</v>
      </c>
    </row>
    <row r="21" spans="2:5">
      <c r="B21" s="101" t="s">
        <v>21</v>
      </c>
    </row>
    <row r="29" spans="2:5">
      <c r="D29" s="1" t="s">
        <v>236</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10　ノロウイルス関連情報 </vt:lpstr>
      <vt:lpstr>10  衛生訓話</vt:lpstr>
      <vt:lpstr>10　新型コロナウイルス情報</vt:lpstr>
      <vt:lpstr>10　食中毒記事等 </vt:lpstr>
      <vt:lpstr>10　海外情報</vt:lpstr>
      <vt:lpstr>10　感染症統計</vt:lpstr>
      <vt:lpstr>9　感染症情報</vt:lpstr>
      <vt:lpstr>10 食品回収</vt:lpstr>
      <vt:lpstr>10　食品表示</vt:lpstr>
      <vt:lpstr>10　 残留農薬　等 </vt:lpstr>
      <vt:lpstr>'10  衛生訓話'!Print_Area</vt:lpstr>
      <vt:lpstr>'10　 残留農薬　等 '!Print_Area</vt:lpstr>
      <vt:lpstr>'10　ノロウイルス関連情報 '!Print_Area</vt:lpstr>
      <vt:lpstr>'10　海外情報'!Print_Area</vt:lpstr>
      <vt:lpstr>'10　感染症統計'!Print_Area</vt:lpstr>
      <vt:lpstr>'10　食中毒記事等 '!Print_Area</vt:lpstr>
      <vt:lpstr>'10 食品回収'!Print_Area</vt:lpstr>
      <vt:lpstr>'10　食品表示'!Print_Area</vt:lpstr>
      <vt:lpstr>'9　感染症情報'!Print_Area</vt:lpstr>
      <vt:lpstr>スポンサー公告!Print_Area</vt:lpstr>
      <vt:lpstr>'10　 残留農薬　等 '!Print_Titles</vt:lpstr>
      <vt:lpstr>'10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2023-03-19T02:22:13Z</dcterms:modified>
</cp:coreProperties>
</file>