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189D1F16-A402-4D43-88A8-1D29C4303107}"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9　ノロウイルス関連情報 " sheetId="101" r:id="rId3"/>
    <sheet name="9  衛生訓話" sheetId="141" r:id="rId4"/>
    <sheet name="9　新型コロナウイルス情報" sheetId="82" r:id="rId5"/>
    <sheet name="9　食中毒記事等 " sheetId="29" r:id="rId6"/>
    <sheet name="9　海外情報" sheetId="123" r:id="rId7"/>
    <sheet name="9　感染症統計" sheetId="125" r:id="rId8"/>
    <sheet name="8　感染症情報" sheetId="124" r:id="rId9"/>
    <sheet name="9 食品回収" sheetId="60" r:id="rId10"/>
    <sheet name="9　食品表示" sheetId="34" r:id="rId11"/>
    <sheet name="9　 残留農薬　等 " sheetId="35" r:id="rId12"/>
  </sheets>
  <definedNames>
    <definedName name="_xlnm._FilterDatabase" localSheetId="11" hidden="1">'9　 残留農薬　等 '!$A$1:$C$1</definedName>
    <definedName name="_xlnm._FilterDatabase" localSheetId="2" hidden="1">'9　ノロウイルス関連情報 '!$A$22:$G$76</definedName>
    <definedName name="_xlnm._FilterDatabase" localSheetId="5" hidden="1">'9　食中毒記事等 '!$A$1:$D$1</definedName>
    <definedName name="_xlnm.Print_Area" localSheetId="8">'8　感染症情報'!$A$1:$D$21</definedName>
    <definedName name="_xlnm.Print_Area" localSheetId="3">'9  衛生訓話'!$A$1:$M$20</definedName>
    <definedName name="_xlnm.Print_Area" localSheetId="11">'9　 残留農薬　等 '!$A$1:$A$15</definedName>
    <definedName name="_xlnm.Print_Area" localSheetId="2">'9　ノロウイルス関連情報 '!$A$1:$N$85</definedName>
    <definedName name="_xlnm.Print_Area" localSheetId="6">'9　海外情報'!$A$1:$C$35</definedName>
    <definedName name="_xlnm.Print_Area" localSheetId="7">'9　感染症統計'!$A$1:$AC$37</definedName>
    <definedName name="_xlnm.Print_Area" localSheetId="5">'9　食中毒記事等 '!$A$1:$D$6</definedName>
    <definedName name="_xlnm.Print_Area" localSheetId="9">'9 食品回収'!$A$1:$E$33</definedName>
    <definedName name="_xlnm.Print_Area" localSheetId="10">'9　食品表示'!$A$1:$N$13</definedName>
    <definedName name="_xlnm.Print_Area" localSheetId="1">スポンサー公告!$A$1:$R$39</definedName>
    <definedName name="_xlnm.Print_Titles" localSheetId="11">'9　 残留農薬　等 '!$1:$1</definedName>
    <definedName name="_xlnm.Print_Titles" localSheetId="5">'9　食中毒記事等 '!$1:$1</definedName>
  </definedNames>
  <calcPr calcId="191029"/>
</workbook>
</file>

<file path=xl/calcChain.xml><?xml version="1.0" encoding="utf-8"?>
<calcChain xmlns="http://schemas.openxmlformats.org/spreadsheetml/2006/main">
  <c r="B17" i="78" l="1"/>
  <c r="P11" i="82"/>
  <c r="N72" i="101"/>
  <c r="M72" i="101"/>
  <c r="G75" i="101" l="1"/>
  <c r="B61" i="101"/>
  <c r="G36" i="101" l="1"/>
  <c r="G25" i="101"/>
  <c r="G26" i="101"/>
  <c r="B26" i="101" s="1"/>
  <c r="G27" i="101"/>
  <c r="B27" i="101" s="1"/>
  <c r="G28" i="101"/>
  <c r="B28" i="101" s="1"/>
  <c r="G29" i="101"/>
  <c r="B29" i="101" s="1"/>
  <c r="G30" i="101"/>
  <c r="B30" i="101" s="1"/>
  <c r="G31" i="101"/>
  <c r="B31" i="101" s="1"/>
  <c r="G32" i="101"/>
  <c r="B32" i="101" s="1"/>
  <c r="G33" i="101"/>
  <c r="B33" i="101" s="1"/>
  <c r="G34" i="101"/>
  <c r="B34" i="101" s="1"/>
  <c r="G35" i="101"/>
  <c r="B35"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G62" i="101"/>
  <c r="B62" i="101" s="1"/>
  <c r="G63" i="101"/>
  <c r="B63" i="101" s="1"/>
  <c r="G64" i="101"/>
  <c r="B64" i="101" s="1"/>
  <c r="G65" i="101"/>
  <c r="B65" i="101" s="1"/>
  <c r="G66" i="101"/>
  <c r="B66" i="101" s="1"/>
  <c r="G67" i="101"/>
  <c r="B67" i="101" s="1"/>
  <c r="G68" i="101"/>
  <c r="B68" i="101" s="1"/>
  <c r="G69" i="101"/>
  <c r="B69" i="101" s="1"/>
  <c r="G70" i="101"/>
  <c r="B70" i="101" s="1"/>
  <c r="G71" i="101"/>
  <c r="B71" i="101" s="1"/>
  <c r="G23" i="101"/>
  <c r="L30" i="82"/>
  <c r="L29" i="82"/>
  <c r="L28" i="82"/>
  <c r="L16" i="82"/>
  <c r="L17" i="82"/>
  <c r="L18" i="82"/>
  <c r="L19" i="82"/>
  <c r="L20" i="82"/>
  <c r="L21" i="82"/>
  <c r="L22" i="82"/>
  <c r="L23" i="82"/>
  <c r="L24" i="82"/>
  <c r="L25" i="82"/>
  <c r="L26" i="82"/>
  <c r="L27" i="82"/>
  <c r="L15" i="82"/>
  <c r="L14" i="82"/>
  <c r="L13" i="82"/>
  <c r="B11" i="78"/>
  <c r="G74" i="101"/>
  <c r="B14" i="78" l="1"/>
  <c r="B15"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I14" i="82" l="1"/>
  <c r="I18" i="82"/>
  <c r="I15" i="82"/>
  <c r="I16" i="82"/>
  <c r="I17" i="82"/>
  <c r="I19" i="82"/>
  <c r="I20" i="82"/>
  <c r="I21" i="82"/>
  <c r="I22" i="82"/>
  <c r="B23" i="101" l="1"/>
  <c r="B12" i="78" l="1"/>
  <c r="K28" i="82" l="1"/>
  <c r="K29" i="82"/>
  <c r="K30" i="82"/>
  <c r="I30" i="82"/>
  <c r="N14" i="82" l="1"/>
  <c r="G76" i="101" l="1"/>
  <c r="F76" i="101" s="1"/>
  <c r="D10" i="78"/>
  <c r="I75" i="101" l="1"/>
  <c r="I74" i="101"/>
  <c r="F10" i="78" s="1"/>
  <c r="M76" i="101"/>
  <c r="K76" i="101"/>
  <c r="K23" i="82" l="1"/>
  <c r="K13" i="82" l="1"/>
  <c r="B18" i="78" l="1"/>
  <c r="K14" i="82" l="1"/>
  <c r="I13" i="82" l="1"/>
  <c r="K27" i="82" l="1"/>
  <c r="K26" i="82"/>
  <c r="K18" i="82"/>
  <c r="K19" i="82"/>
  <c r="K20" i="82"/>
  <c r="K21" i="82"/>
  <c r="K22" i="82"/>
  <c r="K24" i="82"/>
  <c r="K25" i="82"/>
  <c r="K17" i="82"/>
  <c r="K16" i="82"/>
  <c r="K15" i="82"/>
  <c r="I24" i="82" l="1"/>
  <c r="I25" i="82"/>
  <c r="I26" i="82"/>
  <c r="I27" i="82"/>
  <c r="I28" i="82"/>
  <c r="I29" i="82"/>
</calcChain>
</file>

<file path=xl/sharedStrings.xml><?xml version="1.0" encoding="utf-8"?>
<sst xmlns="http://schemas.openxmlformats.org/spreadsheetml/2006/main" count="706" uniqueCount="490">
  <si>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</si>
  <si>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</si>
  <si>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</si>
  <si>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</si>
  <si>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</si>
  <si>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</si>
  <si>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</si>
  <si>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</si>
  <si>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</si>
  <si>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</si>
  <si>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</si>
  <si>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</si>
  <si>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</si>
  <si>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</si>
  <si>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</si>
  <si>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</si>
  <si>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</si>
  <si>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</si>
  <si>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</si>
  <si>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</si>
  <si>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</si>
  <si>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</si>
  <si>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</si>
  <si>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</si>
  <si>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</si>
  <si>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</si>
  <si>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</si>
  <si>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</si>
  <si>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</si>
  <si>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</si>
  <si>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</si>
  <si>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</si>
  <si>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</si>
  <si>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</si>
  <si>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</si>
  <si>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</si>
  <si>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</si>
  <si>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</si>
  <si>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</si>
  <si>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</si>
  <si>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</si>
  <si>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</si>
  <si>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</si>
  <si>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</si>
  <si>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</si>
  <si>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</si>
  <si>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</si>
  <si>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</si>
  <si>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</si>
  <si>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</si>
  <si>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</si>
  <si>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</si>
  <si>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</si>
  <si>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</si>
  <si>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</si>
  <si>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</si>
  <si>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</si>
  <si>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</si>
  <si>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</si>
  <si>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</si>
  <si>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</si>
  <si>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</si>
  <si>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</si>
  <si>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</si>
  <si>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</si>
  <si>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</si>
  <si>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</si>
  <si>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</si>
  <si>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</si>
  <si>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</si>
  <si>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</si>
  <si>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</si>
  <si>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</si>
  <si>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</si>
  <si>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</si>
  <si>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</si>
  <si>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</si>
  <si>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</si>
  <si>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</si>
  <si>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</si>
  <si>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</si>
  <si>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</si>
  <si>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</si>
  <si>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</si>
  <si>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</si>
  <si>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</si>
  <si>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</si>
  <si>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</si>
  <si>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</si>
  <si>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</si>
  <si>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</si>
  <si>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</si>
  <si>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</si>
  <si>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</si>
  <si>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</si>
  <si>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</si>
  <si>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</si>
  <si>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</si>
  <si>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</si>
  <si>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</si>
  <si>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</si>
  <si>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</si>
  <si>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</si>
  <si>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</si>
  <si>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</si>
  <si>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</si>
  <si>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</si>
  <si>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</si>
  <si>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</si>
  <si>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</si>
  <si>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</si>
  <si>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</si>
  <si>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</si>
  <si>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</si>
  <si>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</si>
  <si>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</si>
  <si>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</si>
  <si>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</si>
  <si>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</si>
  <si>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</si>
  <si>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</si>
  <si>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</si>
  <si>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</si>
  <si>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</si>
  <si>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</si>
  <si>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</si>
  <si>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</si>
  <si>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</si>
  <si>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</si>
  <si>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</si>
  <si>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</si>
  <si>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</si>
  <si>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</si>
  <si>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</si>
  <si>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</si>
  <si>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</si>
  <si>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</si>
  <si>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</si>
  <si>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</si>
  <si>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</si>
  <si>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</si>
  <si>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</si>
  <si>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</si>
  <si>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</si>
  <si>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</si>
  <si>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</si>
  <si>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</si>
  <si>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</si>
  <si>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</si>
  <si>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</si>
  <si>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</si>
  <si>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</si>
  <si>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</si>
  <si>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</si>
  <si>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</si>
  <si>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</si>
  <si>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</si>
  <si>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</si>
  <si>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</si>
  <si>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</si>
  <si>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</si>
  <si>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</si>
  <si>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</si>
  <si>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</si>
  <si>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</si>
  <si>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</si>
  <si>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</si>
  <si>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</si>
  <si>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</si>
  <si>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</si>
  <si>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</si>
  <si>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</si>
  <si>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</si>
  <si>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</si>
  <si>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</si>
  <si>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</si>
  <si>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</si>
  <si>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</si>
  <si>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</si>
  <si>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</si>
  <si>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</si>
  <si>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</si>
  <si>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</si>
  <si>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</si>
  <si>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</si>
  <si>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</si>
  <si>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</si>
  <si>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</si>
  <si>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</si>
  <si>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</si>
  <si>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</si>
  <si>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</si>
  <si>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</si>
  <si>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</si>
  <si>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</si>
  <si>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</si>
  <si>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</si>
  <si>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</si>
  <si>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</si>
  <si>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</si>
  <si>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</si>
  <si>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</si>
  <si>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</si>
  <si>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</si>
  <si>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</si>
  <si>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</si>
  <si>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</si>
  <si>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</si>
  <si>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</si>
  <si>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</si>
  <si>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</si>
  <si>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</si>
  <si>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</si>
  <si>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</si>
  <si>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</si>
  <si>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</si>
  <si>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</si>
  <si>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</si>
  <si>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</si>
  <si>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</si>
  <si>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</si>
  <si>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</si>
  <si>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</si>
  <si>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</si>
  <si>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</si>
  <si>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</si>
  <si>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</si>
  <si>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</si>
  <si>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</si>
  <si>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</si>
  <si>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</si>
  <si>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</si>
  <si>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</si>
  <si>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</si>
  <si>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</si>
  <si>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</si>
  <si>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</si>
  <si>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</si>
  <si>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</si>
  <si>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</si>
  <si>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</si>
  <si>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</si>
  <si>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</si>
  <si>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</si>
  <si>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</si>
  <si>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</si>
  <si>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</si>
  <si>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</si>
  <si>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</si>
  <si>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</si>
  <si>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</si>
  <si>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</si>
  <si>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</si>
  <si>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</si>
  <si>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</si>
  <si>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</si>
  <si>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</si>
  <si>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</si>
  <si>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</si>
  <si>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</si>
  <si>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</si>
  <si>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</si>
  <si>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毎週　　ひとつ　　覚えていきましょう</t>
    <phoneticPr fontId="5"/>
  </si>
  <si>
    <t>管理レベル「1」　</t>
  </si>
  <si>
    <t>2023年</t>
    <phoneticPr fontId="5"/>
  </si>
  <si>
    <r>
      <rPr>
        <u/>
        <sz val="12"/>
        <color theme="0"/>
        <rFont val="Inherit"/>
        <family val="2"/>
      </rPr>
      <t>中国</t>
    </r>
    <rPh sb="0" eb="2">
      <t>チュウゴク</t>
    </rPh>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</si>
  <si>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</si>
  <si>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</si>
  <si>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</si>
  <si>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</si>
  <si>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感染ピークが見えなくなる時代が到来　低め安定</t>
    <rPh sb="0" eb="2">
      <t>カンセン</t>
    </rPh>
    <rPh sb="6" eb="7">
      <t>ミ</t>
    </rPh>
    <rPh sb="12" eb="14">
      <t>ジダイ</t>
    </rPh>
    <rPh sb="15" eb="17">
      <t>トウライ</t>
    </rPh>
    <rPh sb="18" eb="19">
      <t>ヒク</t>
    </rPh>
    <rPh sb="20" eb="22">
      <t>アンテイ</t>
    </rPh>
    <phoneticPr fontId="106"/>
  </si>
  <si>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</si>
  <si>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</si>
  <si>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</si>
  <si>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</si>
  <si>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</si>
  <si>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</si>
  <si>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</si>
  <si>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</si>
  <si>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</si>
  <si>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</si>
  <si>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 xml:space="preserve">         南部アフリカ・インド・中東では感染終息</t>
    <rPh sb="9" eb="11">
      <t>ナンブ</t>
    </rPh>
    <rPh sb="20" eb="22">
      <t>チュウトウ</t>
    </rPh>
    <rPh sb="24" eb="28">
      <t>カンセンシュウソク</t>
    </rPh>
    <phoneticPr fontId="106"/>
  </si>
  <si>
    <t>先週に比べて全国平均は</t>
    <phoneticPr fontId="5"/>
  </si>
  <si>
    <t>平年並み</t>
    <rPh sb="0" eb="3">
      <t>ヘイネンナ</t>
    </rPh>
    <phoneticPr fontId="106"/>
  </si>
  <si>
    <t>　食中毒が発生したのは多治見市太平町の「小規模保育園ボコデコキッズ」で、2月24日、園から「保育園に通う複数の園児が嘔吐した」と東濃保健所に連絡がありました。　保健所によりますと、22日と23日、園内の調理施設で作られた給食を食べた園児と職員33人のうち園児14人に下痢や嘔吐の症状があり、3人からノロウイルスが検出されたということです。</t>
    <phoneticPr fontId="106"/>
  </si>
  <si>
    <t>2023/8週</t>
    <phoneticPr fontId="106"/>
  </si>
  <si>
    <t>米子保健所が３日、境港市東本町の栴檀（せんだん）保育園で感染性胃腸炎の集団発生があったと発表した。２月２７日以降、園児１４人、職員２人が嘔吐（おうと）や下痢などの症状を訴え、一部からノロウイル...</t>
    <phoneticPr fontId="106"/>
  </si>
  <si>
    <t>山陰中央新報デジタル</t>
    <phoneticPr fontId="106"/>
  </si>
  <si>
    <t>とちぎテレビ</t>
    <phoneticPr fontId="106"/>
  </si>
  <si>
    <t>　三島市の社会福祉法人伊豆社会福祉事業会は１日、同市で経営する介護老人福祉施設玉澍園で、ノロウイルス感染症が集団発生したと発表した。
　同施設によると、２月１９日から２８日まで、７６歳から１０９歳の入所者２８人、職員６人の計３４人が嘔吐（おうと）や下痢の症状を訴えた。うち入所者７人から簡易検査で、職員３人から病院の検査で、ノロウイルスが検出された。重症者はなく、全員快方に向かっているという。</t>
    <phoneticPr fontId="106"/>
  </si>
  <si>
    <t>静岡新聞</t>
    <rPh sb="0" eb="4">
      <t>シズオカシンブン</t>
    </rPh>
    <phoneticPr fontId="106"/>
  </si>
  <si>
    <t>長崎新聞</t>
    <rPh sb="0" eb="4">
      <t>ナガサキシンブン</t>
    </rPh>
    <phoneticPr fontId="106"/>
  </si>
  <si>
    <t>長崎市は1日、同市琴海形上町の形上保育園で調理された給食を食べた園児と職員計26人が嘔吐（おうと）などを訴え、このうち7人の便からノロウイルスを検出したと発表した。市は給食が原因の食中毒と断定し、園の調理業務の一部を同日の1日間停止する処分を出した。
　市生活衛生課によると、2月21日に煮物やあえ物、スープなどの給食を食べた園児24人と調理員2人が、同22～23日に相次いで嘔吐や下痢、腹痛などを発症。</t>
    <phoneticPr fontId="106"/>
  </si>
  <si>
    <t>北海道新聞</t>
    <rPh sb="0" eb="5">
      <t>ホッカイドウシンブン</t>
    </rPh>
    <phoneticPr fontId="106"/>
  </si>
  <si>
    <t>NHK</t>
    <phoneticPr fontId="106"/>
  </si>
  <si>
    <t>広島テレビ</t>
    <rPh sb="0" eb="2">
      <t>ヒロシマ</t>
    </rPh>
    <phoneticPr fontId="106"/>
  </si>
  <si>
    <t>滋賀県は4日、滋賀県高島市勝野の飲食店「綿庄食品店」の弁当や料理を食べた同市や大津市、京都府宇治市などの8～78歳の計15人が嘔吐（おうと）や下痢、発熱などを訴え、うち3人からノロウイルスが検出されたと発表した。県高島保健所は食中毒と断定し、同店を5日まで2日間の営業停止処分にした。</t>
    <phoneticPr fontId="106"/>
  </si>
  <si>
    <t>京都新聞</t>
    <rPh sb="0" eb="4">
      <t>キョウトシンブン</t>
    </rPh>
    <phoneticPr fontId="106"/>
  </si>
  <si>
    <t>回収＆返金</t>
  </si>
  <si>
    <t>回収</t>
  </si>
  <si>
    <t>回収＆返金/交換</t>
  </si>
  <si>
    <t>イオンリテール</t>
  </si>
  <si>
    <t>カスミ</t>
  </si>
  <si>
    <t>新型コロナの変異パターンは三つ「広東、日米豪」「武漢」「欧州」</t>
    <phoneticPr fontId="106"/>
  </si>
  <si>
    <t>ベトナム</t>
    <phoneticPr fontId="106"/>
  </si>
  <si>
    <t>韓国</t>
    <rPh sb="0" eb="2">
      <t>カンコク</t>
    </rPh>
    <phoneticPr fontId="106"/>
  </si>
  <si>
    <t>米国</t>
    <rPh sb="0" eb="2">
      <t>ベイコク</t>
    </rPh>
    <phoneticPr fontId="106"/>
  </si>
  <si>
    <t>今週のニュース（Noroｖｉｒｕｓ） (3/6-3/12)</t>
    <rPh sb="0" eb="2">
      <t>コンシュウ</t>
    </rPh>
    <phoneticPr fontId="5"/>
  </si>
  <si>
    <t xml:space="preserve"> GⅡ　8週　3例</t>
    <rPh sb="5" eb="6">
      <t>シュウ</t>
    </rPh>
    <phoneticPr fontId="5"/>
  </si>
  <si>
    <t xml:space="preserve"> GⅡ　9週　0例</t>
    <rPh sb="8" eb="9">
      <t>レイ</t>
    </rPh>
    <phoneticPr fontId="5"/>
  </si>
  <si>
    <t>食中毒情報  (3/6-3/12)</t>
    <rPh sb="0" eb="3">
      <t>ショクチュウドク</t>
    </rPh>
    <rPh sb="3" eb="5">
      <t>ジョウホウ</t>
    </rPh>
    <phoneticPr fontId="5"/>
  </si>
  <si>
    <t>海外情報 (3/6-3/12)</t>
    <rPh sb="0" eb="2">
      <t>カイガイ</t>
    </rPh>
    <rPh sb="2" eb="4">
      <t>ジョウホウ</t>
    </rPh>
    <phoneticPr fontId="5"/>
  </si>
  <si>
    <t>食品リコール・回収情報
 (3/6-3/12)</t>
    <rPh sb="0" eb="2">
      <t>ショクヒン</t>
    </rPh>
    <rPh sb="7" eb="9">
      <t>カイシュウ</t>
    </rPh>
    <rPh sb="9" eb="11">
      <t>ジョウホウ</t>
    </rPh>
    <phoneticPr fontId="5"/>
  </si>
  <si>
    <t>食品表示 (3/6-3/12)</t>
    <rPh sb="0" eb="2">
      <t>ショクヒン</t>
    </rPh>
    <rPh sb="2" eb="4">
      <t>ヒョウジ</t>
    </rPh>
    <phoneticPr fontId="5"/>
  </si>
  <si>
    <t>残留農薬 (3/6-3/12)</t>
    <phoneticPr fontId="16"/>
  </si>
  <si>
    <t>高知県土佐清水市の飲食店で食事をした２２人が吐き気や下痢などの症状を訴えました。
県はノロウイルスのよる食中毒と断定し、１１日から３日間の営業停止の処分にしました。
営業停止の処分を受けたのは、高知県土佐清水市の「結婚式場※みん※宝」です。県によりますと、この飲食店で調理された料理を食べた７１人のうち、２０代から６０代の男女２２人が吐き気やおう吐、それに下痢の症状を訴え、保健所が調べたところノロウイルスが検出</t>
    <phoneticPr fontId="106"/>
  </si>
  <si>
    <t>宮崎県</t>
    <rPh sb="0" eb="3">
      <t>ミヤザキケン</t>
    </rPh>
    <phoneticPr fontId="16"/>
  </si>
  <si>
    <t>兵庫県宝塚健康福祉事務所は１１日、宝塚市伊孑志３の飲食店「骨折り餃子貴月逆瀬川店」で４日に飲食した２３～３４歳の男女７人が、発熱や嘔吐などの症状を訴え、有症者と調理従事者からノロウイルスを検出したと発表した</t>
    <phoneticPr fontId="106"/>
  </si>
  <si>
    <t>神戸新聞</t>
    <rPh sb="0" eb="4">
      <t>コウベシンブン</t>
    </rPh>
    <phoneticPr fontId="106"/>
  </si>
  <si>
    <t>延岡市の飲食店が製造した弁当でノロウイルスによる集団食中毒が発生しました。集団食中毒が発生したのは延岡市の飲食店「旬処くらもと」です。宮崎県によりますと今月7日に旬処くらもとで製造された弁当を食べた68人のうち63人がおう吐や下痢などの症状を訴えたということです。検査の結果、患者や飲食店従業員の便からノロウイルスが検出されました。</t>
    <phoneticPr fontId="106"/>
  </si>
  <si>
    <t>TBS</t>
    <phoneticPr fontId="106"/>
  </si>
  <si>
    <t>TBS</t>
    <phoneticPr fontId="16"/>
  </si>
  <si>
    <t>30歳女性が高熱・嘔吐・下痢… 炎症反応検査値17で即入院 カンピロバクター感染症に注意</t>
    <phoneticPr fontId="16"/>
  </si>
  <si>
    <t>30歳・愛知県 　天皇誕生日の祝日、彼氏と焼き鳥屋さんでレバ刺しを食べた。
　2/27月曜日の夜。強烈な寒気と共に38.5℃まで上がる。
　2/28発熱外来を受診。コロナ、インフル陰性。
　医師から炎症反応が17ある、大腸が腫れていると言われ、即入院。寒気と倦怠感が酷い。40.2度まで上がり、座薬投与。
　3/1-3水様便が10分おきくらいに出る。夜も寝られない。熱は37℃台。
　3/4-5食事を取れるようになる。夜寝られるようになる。
　泥状の下痢になってくる。熱37℃台。←イマココ
　もう二度と生は食べません!!!</t>
    <phoneticPr fontId="16"/>
  </si>
  <si>
    <t>https://kansensho.jp/pc/article.html?id=IE00000962</t>
    <phoneticPr fontId="16"/>
  </si>
  <si>
    <t>高知県</t>
    <rPh sb="0" eb="3">
      <t>コウチケン</t>
    </rPh>
    <phoneticPr fontId="16"/>
  </si>
  <si>
    <t>感染症・予防接種ナビ</t>
    <rPh sb="0" eb="3">
      <t>カンセンショウ</t>
    </rPh>
    <rPh sb="4" eb="6">
      <t>ヨボウ</t>
    </rPh>
    <rPh sb="6" eb="8">
      <t>セッシュ</t>
    </rPh>
    <phoneticPr fontId="16"/>
  </si>
  <si>
    <t>市立函館保健所は９日、市内の保育所で園児と職員計３０人が嘔吐（おうと）や下痢などの症状を訴え、検便の結果、１人からノロウイルスを検出したと発表した。同保健所によると、１～９日にかけて発症。園児１人が入院したが既に退院し、他の園児や職員も全員、回復もしくは快方に向かっている。</t>
    <phoneticPr fontId="106"/>
  </si>
  <si>
    <t>兵庫県洲本健康福祉事務所は９日、南あわじ市松帆古津路のホテル「けひの海」で４日に食事をした３０〜７６歳の男女１５人に、下痢や嘔吐（おうと）などの症状が出たと発表した。同事務所は食中毒と断定し、同ホテルに１０日まで２日間の営業停止を命じた。</t>
    <phoneticPr fontId="106"/>
  </si>
  <si>
    <t>大町保健所は北安曇郡内の旅館を食中毒の原因施設と断定し、当該施設の営業者に対し令和5年3月8日から令和5年3月10日まで、3日間の営業停止を命じました。患者は、2月23日夕食から2月24日夕食にかけて、当該施設で調理、提供したいずれかの食事を喫食した9グループ19名中の9グループ19名で、環境保全研究所及び関係自治体が行った検査により患者便及び調理従事者便からノロウイルスが検出されました。</t>
    <phoneticPr fontId="106"/>
  </si>
  <si>
    <t>長野県（健康福祉部）</t>
    <phoneticPr fontId="106"/>
  </si>
  <si>
    <t>旭川市保健所は８日、市内の保育所で乳幼児と職員２８人が下痢や嘔吐（おうと）などの感染性胃腸炎とみられる症状を訴え、このうち便を検査した２人からノロウイルスが確認されたと発表した。２月２８日から３月７日に発症し、現在は全員が回復または快方に向かっている。</t>
    <phoneticPr fontId="106"/>
  </si>
  <si>
    <t>岩手県盛岡市内の高齢者施設で２月下旬からノロウイルスによる感染性胃腸炎が集団発生し、利用者２人が死亡しました。市は十分な手洗いなどの徹底を呼びかけています。
盛岡市保健所によりますと、市内の高齢者施設で２月２６日から３月３日までの間に利用者と職員あわせて４６人に嘔吐や下痢などの症状が確認され、このうち２人が死亡しました。</t>
    <phoneticPr fontId="106"/>
  </si>
  <si>
    <t>岩手めんこいテレビ</t>
    <rPh sb="0" eb="2">
      <t>イワテ</t>
    </rPh>
    <phoneticPr fontId="106"/>
  </si>
  <si>
    <t>食中毒が発生しました(ウェルシュ菌)　福岡県</t>
    <rPh sb="16" eb="17">
      <t>キン</t>
    </rPh>
    <rPh sb="19" eb="21">
      <t>フクオカ</t>
    </rPh>
    <rPh sb="21" eb="22">
      <t>ケン</t>
    </rPh>
    <phoneticPr fontId="16"/>
  </si>
  <si>
    <t>１　事件の探知　　令和５年３月２日（木）、築上郡の社会福祉施設から複数の入所者及び施設職員が食中毒様症状を呈している旨、京築保健福祉環境事務所に連絡
２　概要　　　京築保健福祉環境事務所は、疫学調査及び有症者便等の検査の結果から、本件を食中毒と断定した。
３　発生日時　　令和５年３月１日（水）午後９時頃（初発）
４　摂食者数　　　５０名
５　症状　　下痢、腹痛　　有症者数　１４名
　 　入所者は嘱託医の往診を受けているが、重篤な症状は呈した者はおらず、全員軽快している。
７　原因施設、原因食品、原因物質　(1)原因施設　 施設名：特別とくべつ養護ようご老人ろうじんホームさくら苑
原因食品
 　 ３月１日（水）に提供された食事　 　〇提供メニュー（参考）ごはん、千草焼き、ブロッコリー、青梗菜の中華煮、なめたけおろし、味噌汁
病因物質　　 ウエルシュ菌</t>
    <phoneticPr fontId="16"/>
  </si>
  <si>
    <t>https://www.pref.fukuoka.lg.jp/press-release/syokuchudoku20230308.html</t>
    <phoneticPr fontId="16"/>
  </si>
  <si>
    <t>福岡県公表</t>
    <rPh sb="0" eb="5">
      <t>フクオカケンコウヒョウ</t>
    </rPh>
    <phoneticPr fontId="16"/>
  </si>
  <si>
    <t>福岡県</t>
    <rPh sb="0" eb="3">
      <t>フクオカケン</t>
    </rPh>
    <phoneticPr fontId="16"/>
  </si>
  <si>
    <t>栃木県は、2月27日から3月6日までに県北健康福祉センター管内の保育所で園児32人と職員1人が感染性胃腸炎を発症したと発表しました。　集団で嘔吐や下痢などの症状があったことから、6日、4人の検体を検査した結果、検体からノロウイルスが検出</t>
    <phoneticPr fontId="106"/>
  </si>
  <si>
    <t>大分県九重町のホテルでノロウイルスによる食中毒が発生し、食事をした4人が嘔吐などを発症していたことがわかりました。食中毒が発生したのは九重町の宿泊施設「ホテル大高原」です。県によりますと、3月2日、玖珠記念病院から「患者2人が下痢や嘔吐の症状で受診している」と県西部保健所に連絡がありました。</t>
    <phoneticPr fontId="106"/>
  </si>
  <si>
    <t>大分放送</t>
    <rPh sb="0" eb="4">
      <t>オオイタホウソウ</t>
    </rPh>
    <phoneticPr fontId="106"/>
  </si>
  <si>
    <t>管理レベル「3」　</t>
    <phoneticPr fontId="5"/>
  </si>
  <si>
    <t xml:space="preserve">GREE ニュース </t>
    <phoneticPr fontId="106"/>
  </si>
  <si>
    <t>弁当食べた教職員ら12人が食中毒症状 ノロウイルス検出で営業停止処分 - GREE ニュース 
京都府は5日、京都府京丹後市の飲食店「だいまるしょうゆ」が提供した弁当を食べた男女25～59歳の12...続きはこちら.</t>
    <phoneticPr fontId="106"/>
  </si>
  <si>
    <t>2023/9週</t>
    <phoneticPr fontId="106"/>
  </si>
  <si>
    <t>-</t>
    <phoneticPr fontId="106"/>
  </si>
  <si>
    <t>今週の新型コロナ 新規感染者数　世界で66万人(対前週の増減 : 33万人減少)</t>
    <rPh sb="0" eb="2">
      <t>コンシュウ</t>
    </rPh>
    <rPh sb="9" eb="15">
      <t>シンキカンセンシャスウ</t>
    </rPh>
    <rPh sb="22" eb="23">
      <t>ニン</t>
    </rPh>
    <rPh sb="23" eb="24">
      <t>タイ</t>
    </rPh>
    <rPh sb="24" eb="26">
      <t>ゼンシュウ</t>
    </rPh>
    <rPh sb="28" eb="30">
      <t>ゾウゲン</t>
    </rPh>
    <rPh sb="35" eb="37">
      <t>マンニン</t>
    </rPh>
    <rPh sb="37" eb="39">
      <t>ゲンショウ</t>
    </rPh>
    <phoneticPr fontId="5"/>
  </si>
  <si>
    <t xml:space="preserve">
世界の新規感染者数: 66万人で感染持続 　世界的にはコロナ感染は終息に向かい始めたといえる。
北半球は冬に向かいインフルエンザとの同時流行に警戒。</t>
    <rPh sb="1" eb="3">
      <t>セカイ</t>
    </rPh>
    <rPh sb="4" eb="6">
      <t>シンキ</t>
    </rPh>
    <rPh sb="6" eb="10">
      <t>カンセンシャスウ</t>
    </rPh>
    <rPh sb="14" eb="16">
      <t>マンニン</t>
    </rPh>
    <rPh sb="17" eb="19">
      <t>カンセン</t>
    </rPh>
    <rPh sb="19" eb="21">
      <t>ジゾク</t>
    </rPh>
    <rPh sb="23" eb="26">
      <t>セカイテキ</t>
    </rPh>
    <rPh sb="31" eb="33">
      <t>カンセン</t>
    </rPh>
    <rPh sb="34" eb="36">
      <t>シュウソク</t>
    </rPh>
    <rPh sb="37" eb="38">
      <t>ム</t>
    </rPh>
    <rPh sb="40" eb="41">
      <t>ハジ</t>
    </rPh>
    <rPh sb="49" eb="52">
      <t>キタハンキュウ</t>
    </rPh>
    <rPh sb="53" eb="54">
      <t>フユ</t>
    </rPh>
    <rPh sb="55" eb="56">
      <t>ム</t>
    </rPh>
    <rPh sb="67" eb="69">
      <t>ドウジ</t>
    </rPh>
    <rPh sb="69" eb="71">
      <t>リュウコウ</t>
    </rPh>
    <rPh sb="72" eb="74">
      <t>ケイカイ</t>
    </rPh>
    <phoneticPr fontId="5"/>
  </si>
  <si>
    <t>新規感染者数　 150週目</t>
    <rPh sb="0" eb="2">
      <t>シンキ</t>
    </rPh>
    <rPh sb="2" eb="5">
      <t>カンセンシャ</t>
    </rPh>
    <rPh sb="5" eb="6">
      <t>スウ</t>
    </rPh>
    <rPh sb="11" eb="13">
      <t>シュウメ</t>
    </rPh>
    <phoneticPr fontId="5"/>
  </si>
  <si>
    <t>Reported 3/10　 22:20 (前週より66万人) 　　世界は感染　第五波は終息中、アジアでは一部拡大傾向</t>
    <rPh sb="22" eb="24">
      <t>ゼンシュウ</t>
    </rPh>
    <rPh sb="23" eb="24">
      <t>シュウ</t>
    </rPh>
    <rPh sb="24" eb="25">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</si>
  <si>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r>
      <rPr>
        <sz val="12.55"/>
        <color theme="0"/>
        <rFont val="ＭＳ Ｐゴシック"/>
        <family val="3"/>
        <charset val="128"/>
      </rPr>
      <t>日本の</t>
    </r>
    <r>
      <rPr>
        <sz val="12.55"/>
        <color rgb="FFFFFF00"/>
        <rFont val="ＭＳ Ｐゴシック"/>
        <family val="3"/>
        <charset val="128"/>
      </rPr>
      <t xml:space="preserve">コロナ増加率はかなり落ち着いてきた。
</t>
    </r>
    <rPh sb="0" eb="2">
      <t>ニホン</t>
    </rPh>
    <rPh sb="6" eb="8">
      <t>ゾウカ</t>
    </rPh>
    <rPh sb="8" eb="9">
      <t>リツ</t>
    </rPh>
    <rPh sb="13" eb="14">
      <t>オ</t>
    </rPh>
    <rPh sb="15" eb="16">
      <t>ツ</t>
    </rPh>
    <phoneticPr fontId="106"/>
  </si>
  <si>
    <t xml:space="preserve">        　　南米の感染は終息</t>
    <rPh sb="10" eb="12">
      <t>ナンベイ</t>
    </rPh>
    <rPh sb="13" eb="15">
      <t>カンセン</t>
    </rPh>
    <rPh sb="16" eb="18">
      <t>シュウソク</t>
    </rPh>
    <phoneticPr fontId="106"/>
  </si>
  <si>
    <t>　　　　 ヨーロッパの感染も終息</t>
    <rPh sb="11" eb="13">
      <t>カンセン</t>
    </rPh>
    <rPh sb="14" eb="16">
      <t>シュウソク</t>
    </rPh>
    <phoneticPr fontId="106"/>
  </si>
  <si>
    <t>※2023年 第9週（2/27～3/5） 現在</t>
    <phoneticPr fontId="5"/>
  </si>
  <si>
    <t>松田畜産</t>
  </si>
  <si>
    <t>西友</t>
  </si>
  <si>
    <t>イオンリテールス...</t>
  </si>
  <si>
    <t>森漁業協同組合</t>
  </si>
  <si>
    <t>徳昇商事</t>
  </si>
  <si>
    <t>明友</t>
  </si>
  <si>
    <t>トゥーバトレーデ...</t>
  </si>
  <si>
    <t>近鉄百貨店</t>
  </si>
  <si>
    <t>国産牛しぐれ二段弁当 他 一部ラベル誤貼付で表示欠落</t>
  </si>
  <si>
    <t>ベーカリーメルシ...</t>
  </si>
  <si>
    <t>ハンバーガー他 25品目 一部消費期限誤表示</t>
  </si>
  <si>
    <t>ANA FEST...</t>
  </si>
  <si>
    <t>熟成無着色 うちのめんたい 一部賞味期限表示欠落</t>
  </si>
  <si>
    <t>イーティーズ</t>
  </si>
  <si>
    <t>梅ひじきおこわ 一部ラベル誤貼付で(小麦)表示欠落</t>
  </si>
  <si>
    <t>エースワン</t>
  </si>
  <si>
    <t>手作りおにぎりセット(ツナ) 一部ラベル誤貼付で表示欠落</t>
  </si>
  <si>
    <t>しいたけの海老詰めフライ 一部ラベル違い(えび)表示欠落</t>
  </si>
  <si>
    <t>むすんでひらいて...</t>
  </si>
  <si>
    <t>黒毛和牛メンチカツ他 一部ラベル誤貼付で表示欠落</t>
  </si>
  <si>
    <t>京王ストア</t>
  </si>
  <si>
    <t>筍春巻き 一部ラベル誤貼付で(えび)表示欠落</t>
  </si>
  <si>
    <t>ヨーク</t>
  </si>
  <si>
    <t>若鶏モモ味付チキンステーキ用 一部特定原材料(乳成分)表示欠落</t>
  </si>
  <si>
    <t>牛肉味付バラにんにくの芽炒め物用 一部(ごま,もも)表示欠落</t>
  </si>
  <si>
    <t>全粒粉入りドック(チキン竜田) 一部表示欠落,賞味期限誤印字</t>
  </si>
  <si>
    <t>ネギ塩チキンステーキ＆竹の子ご飯弁当 一部表示欠落</t>
  </si>
  <si>
    <t>エムアイフードス...</t>
  </si>
  <si>
    <t>長時間発酵オリジナルブレッド 一部アレルゲン(卵)表示欠落</t>
  </si>
  <si>
    <t>マックスバリュ東...</t>
  </si>
  <si>
    <t>うなぎ蒲焼 一部保存方法表示欠落</t>
  </si>
  <si>
    <t>KOMECOMP...</t>
  </si>
  <si>
    <t>DRIED MANGO 一部二酸化硫黄検出</t>
  </si>
  <si>
    <t>イオン</t>
  </si>
  <si>
    <t>トップバリュ 清酒カップ 一部びん口部破損の恐れ</t>
  </si>
  <si>
    <t>キング醸造</t>
  </si>
  <si>
    <t>梅酒180ML瓶 他 一部瓶口部欠けの恐れ</t>
  </si>
  <si>
    <t>冷凍 豚大貫正肉 一部金属片混入の恐れ</t>
  </si>
  <si>
    <t>エビかき揚 一部ラベル誤貼付で表示欠落</t>
  </si>
  <si>
    <t>クリーミーコロッケ 一部ラベル誤貼付で表示欠落</t>
  </si>
  <si>
    <t>ほたて貝 一部麻痺性貝毒基準値超過</t>
  </si>
  <si>
    <t>男子ラーメン 一部アレルギー表示欠落</t>
  </si>
  <si>
    <t>山形のずんだん餅 一部餡に異物混入の恐れ</t>
  </si>
  <si>
    <t>CHOCOVIA ダークチョコ オレンジ 一部ソルビン酸検出</t>
  </si>
  <si>
    <t>2023年 第8週（2月20日〜 2月26日）</t>
    <phoneticPr fontId="106"/>
  </si>
  <si>
    <t>結核例　161</t>
    <phoneticPr fontId="5"/>
  </si>
  <si>
    <t xml:space="preserve">細菌性赤痢 無し
</t>
    <rPh sb="0" eb="3">
      <t>サイキンセイ</t>
    </rPh>
    <rPh sb="3" eb="5">
      <t>セキリ</t>
    </rPh>
    <rPh sb="6" eb="7">
      <t>ナ</t>
    </rPh>
    <phoneticPr fontId="106"/>
  </si>
  <si>
    <t>腸チフス1例 感染地域：パキスタン</t>
    <phoneticPr fontId="106"/>
  </si>
  <si>
    <t>血清群・毒素型：‌O153 VT1（3例）、O157 VT1（3例）、O157VT2（2例）、O103 VT1（1例）、
O157 VT1・VT2（1例）、O26 VT1（1例）、O8 VT2（1例）、その他・不明（4例）
累積報告数：140例（有症者72例、うちHUS 1例．死亡なし）</t>
    <phoneticPr fontId="106"/>
  </si>
  <si>
    <t xml:space="preserve">腸管出血性大腸菌感染症16例（有症者6例、うちHUS なし）
感染地域：国内10例、国内・国外不明6例
国内の感染地域：‌愛知県3例、兵庫県3例、埼玉県1例、神奈川県1例、大阪府1例、国内（都道府県不明）1例
</t>
    <phoneticPr fontId="106"/>
  </si>
  <si>
    <t>年齢群：‌2歳（1例）、6歳（1例）、8歳（1例）、10代（2例）、20代（4例）、
30代（4例）、40代（2例）、50代（1例）</t>
    <phoneticPr fontId="106"/>
  </si>
  <si>
    <t>E型肝炎10例 感染地域（感染源）：‌東京都5例（生豚レバー1例、不明4例）、　北海道1例（ホルモン）、埼玉県1例（焼肉）、岡山県1例（不明）
、国内（都道府県不明）2例（不明2例）
サル痘5例 感染地域：国内4例、国内・国外不明1例</t>
    <phoneticPr fontId="106"/>
  </si>
  <si>
    <t>レジオネラ症25例（肺炎型22例、ポンティアック型3例）
感染地域：‌大阪府3例、東京都2例、神奈川県2例、宮城県1例、福島県1例、栃木県1例、福井県1例、
長野県1例、静岡県1例、愛知県1例、滋賀県1例、香川県1例、愛媛県1例、福岡県1例、
国内（都道府県不明）3例、タイ1例、中国1例、国内・国外不明2例
年齢群：‌30代（1例）、40代（1例）、50代（2例）、60代（12例）、70代（4例）、80代（3例）、90代以上（2例）
累積報告数：204例</t>
    <phoneticPr fontId="106"/>
  </si>
  <si>
    <t>アメーバ赤痢4例（腸管アメーバ症4例）
感染地域：‌千葉県1例、福岡県1例、国内（都道府県不明）1例、国内・国外不明1例
感染経路：経口感染1例、その他・不明3例</t>
    <phoneticPr fontId="106"/>
  </si>
  <si>
    <t>ホテルで食事した男女15人が食中毒　2日間の営業停止　兵庫・南あわじ</t>
    <phoneticPr fontId="16"/>
  </si>
  <si>
    <t>兵庫県</t>
    <rPh sb="0" eb="3">
      <t>ヒョウゴケン</t>
    </rPh>
    <phoneticPr fontId="16"/>
  </si>
  <si>
    <t>兵庫県洲本健康福祉事務所は９日、南あわじ市松帆古津路のホテル「けひの海」で４日に食事をした３０〜７６歳の男女１５人に、下痢や嘔吐（おう）などの症状が出たと発表した。 同事務所は食中毒と断定し、同ホテルに１０日まで２日間の営業停止を命じた。同事務所によると、同ホテルで４日、１７グループ６７人が食事。 調査できた６５人のうち、淡路島３市のほか神戸、姫路市などから訪れた１５人に症状を確認した。 入院した人はおらず、全員が快方に向かっているという。けひの海は同市阿那賀の宿泊施設「うめ丸」が運営している。</t>
    <phoneticPr fontId="16"/>
  </si>
  <si>
    <t>https://topics.smt.docomo.ne.jp/article/kobe/nation/kobe-20230309023?redirect=1</t>
    <phoneticPr fontId="16"/>
  </si>
  <si>
    <t>神戸新聞</t>
    <rPh sb="0" eb="4">
      <t>コウベシンブン</t>
    </rPh>
    <phoneticPr fontId="16"/>
  </si>
  <si>
    <t>2月、仙台市内の焼き肉店で食事をした客5人が発熱や腹痛の症状を訴えました。仙台市は、カンピロバクターによる食中毒と断定し、この店を営業停止3日間の処分としました。7日から営業停止3日間の処分を受けたのは、仙台市太白区長町1丁目の焼き肉店です。仙台市によりますと、2月23日にこの店で焼肉ランチを食べた10代から20代までの男性5人が下痢や発熱、腹痛の症状を訴えました。検査の結果、発症者2人の便からカンピロバクターが検出され仙台市は、この店の食事が原因の食中毒と断定しました。仙台市は、「生肉は中心まで十分加熱して食べてほしい」と注意を呼び掛けています。仙台市内での食中毒は、今年に入り初めてです。</t>
    <phoneticPr fontId="16"/>
  </si>
  <si>
    <t>焼肉店で客5人が発熱や腹痛「カンピロバクター」が原因の食中毒　仙台</t>
    <phoneticPr fontId="16"/>
  </si>
  <si>
    <t>https://newsdig.tbs.co.jp/articles/-/365684?display=1</t>
    <phoneticPr fontId="16"/>
  </si>
  <si>
    <t>イワシの刺身が原因で宮城・岩沼市の男性がアニサキスによる食中毒</t>
    <phoneticPr fontId="16"/>
  </si>
  <si>
    <t>宮城県</t>
    <rPh sb="0" eb="3">
      <t>ミヤギケン</t>
    </rPh>
    <phoneticPr fontId="16"/>
  </si>
  <si>
    <t>宮城県は岩沼市のスーパーマーケットで購入したイワシの刺身が原因で、３０代の男性がアニサキスによる食中毒になったと発表しました。
　県によりますと、３０代の男性が５日に岩沼市のスーパーマーケット、ヨークベニマル岩沼店で購入したイワシの刺身を食べたところ、腹痛や吐き気などの症状を訴えました。　男性の体内から寄生虫アニサキスが見つかり保健所が調査したところ、原因と考えられる食品はイワシの刺身以外に無かったため、食中毒の原因と断定しました。　県は販売した店の鮮魚部門を１日間の営業停止処分にしました。
　県によりますとアニサキスによる食中毒は２０２３年初めてで、魚を生で食べる場合には目視による確認を心がけてほしいと呼びかけています</t>
    <phoneticPr fontId="16"/>
  </si>
  <si>
    <t>東日本放送</t>
    <rPh sb="0" eb="3">
      <t>ヒガシニホン</t>
    </rPh>
    <rPh sb="3" eb="5">
      <t>ホウソウ</t>
    </rPh>
    <phoneticPr fontId="16"/>
  </si>
  <si>
    <t>https://news.yahoo.co.jp/articles/b59f7ede03e62b17e21d66ab5f1d402a858a1a7e</t>
    <phoneticPr fontId="16"/>
  </si>
  <si>
    <t>老人福祉施設の浴室でレジオネラ菌検出、当面使用休止に　滋賀・栗東市</t>
    <phoneticPr fontId="16"/>
  </si>
  <si>
    <t>京都府</t>
    <rPh sb="0" eb="3">
      <t>キョウトフ</t>
    </rPh>
    <phoneticPr fontId="16"/>
  </si>
  <si>
    <t>京都新聞</t>
    <rPh sb="0" eb="4">
      <t>キョウトシンブン</t>
    </rPh>
    <phoneticPr fontId="16"/>
  </si>
  <si>
    <t>滋賀県栗東市は７日、市老人福祉センターやすらぎの家（同市出庭）女性浴室の水質検査でレジオネラ菌を検出したと発表した。健康被害の報告はないという。当面の間、使用を休止し、再検査で安全を確認した上で再開する。</t>
    <phoneticPr fontId="16"/>
  </si>
  <si>
    <t>https://www.kyoto-np.co.jp/articles/-/984889</t>
    <phoneticPr fontId="16"/>
  </si>
  <si>
    <t>小学生3人、誤って「クワズイモ」食べ搬送　那覇</t>
    <phoneticPr fontId="16"/>
  </si>
  <si>
    <t>沖縄県那覇市内の小学校の児童3人が1日、校内に生えていた「クワズイモ」を口にして救急搬送されていたことが3日、那覇市教育委員会への取材で分かった。1人は食べた後に嘔吐（おうと）し、残りの2人はなめてかゆみを訴えた。3人とも体調は回復しているという。
　市教委によると、児童がクワズイモを食べたのは休み時間だった。学校は保護者への連絡や救急車の要請など適切に対処したという。学校側は校内のクワズイモを撤去し、児童に対する安全指導を行った。クワズイモはサトイモ科の多年生草木。「食べられないイモ」が名前の由来とされる観葉植物で、毒性成分を含んでいる。食用のサトイモなどと区別するのが難しく、誤って食べて中毒になる事例が各地で起きている。</t>
    <phoneticPr fontId="16"/>
  </si>
  <si>
    <t>https://ryukyushimpo.jp/news/entry-1671942.html</t>
    <phoneticPr fontId="16"/>
  </si>
  <si>
    <t>沖縄県</t>
    <rPh sb="0" eb="2">
      <t>オキナワ</t>
    </rPh>
    <rPh sb="2" eb="3">
      <t>ケン</t>
    </rPh>
    <phoneticPr fontId="16"/>
  </si>
  <si>
    <t>琉球新聞</t>
    <rPh sb="0" eb="4">
      <t>リュウキュウシンブン</t>
    </rPh>
    <phoneticPr fontId="16"/>
  </si>
  <si>
    <t>https://www.nna.jp/news/2488961?media=bn&amp;country=myr&amp;type=3&amp;free=1</t>
    <phoneticPr fontId="106"/>
  </si>
  <si>
    <t>https://www.jetro.go.jp/biz/areareports/2023/bd21494f4d02e0b8.html</t>
    <phoneticPr fontId="106"/>
  </si>
  <si>
    <t>https://www.jetro.go.jp/biz/areareports/2023/61e0509d5419d1f9.html</t>
    <phoneticPr fontId="106"/>
  </si>
  <si>
    <t>https://esgjournaljapan.com/world-news/26317</t>
    <phoneticPr fontId="106"/>
  </si>
  <si>
    <t>https://www.nikkei.com/nkd/company/article/?DisplayType=1&amp;ng=DGKKZO69129240Z00C23A3L61000&amp;scode=2927</t>
    <phoneticPr fontId="106"/>
  </si>
  <si>
    <t>https://www.nikkei.com/nkd/industry/article/?DisplayType=1&amp;n_m_code=052&amp;ng=DGXZQOUC097AB0Z00C23A3000000</t>
    <phoneticPr fontId="106"/>
  </si>
  <si>
    <t>https://www.jc-press.com/?p=9324</t>
    <phoneticPr fontId="106"/>
  </si>
  <si>
    <t>https://news.yahoo.co.jp/articles/f6f0d208885c7e7b1f9973b8878108e354ee70e3</t>
    <phoneticPr fontId="106"/>
  </si>
  <si>
    <t>https://news.yahoo.co.jp/articles/6d91e2d647b7014a0c402c3bb63182f20271ff76</t>
    <phoneticPr fontId="106"/>
  </si>
  <si>
    <t>https://www.jetro.go.jp/biz/areareports/2023/b5c883b5acb0872a.html</t>
    <phoneticPr fontId="106"/>
  </si>
  <si>
    <t xml:space="preserve">Tetra Pakは、世界最先端の放射光研究所の一つであるForMAX “MAX IV “と共同で、持続可能な繊維ベースの食品包装を前進させるための新たな研究を開始した。本研究は、繊維材料のナノ構造に関する新たな知見を得ることを目的としており、最初の応用として、ペーパーストローに使用される材料の組成を最適化することを目指している。
これは、スウェーデンのルンドに拠点を置くForMAXによる初の産業用研究開発実験となる。ForMAXは、天然素材の研究に特化しており、MAX IV研究所で研究を行っている。
安全で栄養価の高い食品に対する世界的な需要が高まり、原材料がますます不足する中、Tetra Pakは、これらの希少な資源の使用量を抑えた、より持続可能なパッケージングソリューションの開発が急務であるとしている。紙ベースの新素材は新たな機会を提供するが、食品安全性、リサイクル性、液体や湿気への耐性を備え、さらに持続可能性の要件を満たしている必要がある。未来のパッケージは、完全にリサイクル可能で、環境負荷が低いものでなければならない。そのため、再生可能な材料の使用と、パッケージングにおける繊維ベースの材料の使用拡大が重要になる。この研究により、Tetra Pakは、将来のイノベーションの基礎となる植物由来材料に関する新しい洞察を得ることに貢献する。
</t>
    <phoneticPr fontId="106"/>
  </si>
  <si>
    <t>健康食品大手のAFC-HDアムスライフサイエンスはベトナムの「5SPRO」を子会社化し、同国での給食事業に参入する。主力の健康食品のOEM（相手先ブランドでの生産）は堅調だが、経営の多角化と国際化の足がかりとする。共働き世帯が増加するなどで給食の需要拡大が見込めるベトナムへの進出を決めた。
子会社化した5SPROはベトナムの首都ハノイで学校向け給食事業を展開している。1食約140円で主食、おかず、スープをワンプレートとした給食を提供している。2021年12月期の売上高は約398億ドン（約2億2300万円）。同社には現在8000食（約20校分）を製造できる規模の工場が2カ所あり、23年度中にも新たな工場を建設する予定だという。AFC-HD傘下のエーエフシーの笹原俊二社長によるとベトナムでは「共働きの家庭の増加と、それにともなう収入増は給食事業にとって追い風だ」と話す。ベトナムでの工場建設にかかる費用は約3000万円で、5年以内に合計6工場での生産体制を整える。
ハノイでの事業が軌道に乗れば近隣の都市や中部のダナン、最大都市ホーチミンなどにも事業を拡大する方針だ。またベトナムの学校では夏休みにあたる休暇が7、8月の2カ月間と長く、今後は学校給食事業以外にも病院や工業団地に向けたケータリング事業も進めていく。AFC-HDアムスライフサイエンスは経営の多角化を進めている。主力の健康食品のOEM以外にも、21年には和食を中心とする飲食事業のなすび（静岡市）を子会社化。21年4月には神奈川県が地盤の百貨店さいか屋を子会社化した。飲食以外にも業容拡大を目指す。1月には旅行業の子会社「AFCツアーズ」を立ち上げ、静岡空港発着の韓国・ソウルへのツアーを販売した。2月下旬の4日間のツアーには予定していた人数を超える41人が参加するなど好調だった。4月には静岡市内に日本語学校「AFC国際学院」も開校する。
AFC-HDの22年8月期の連結決算は純利益7億3500万円で、売上高は229億円。23年8月期は売上高が8%増の247億円で、純利益も9%増の8億円を見込む。</t>
    <phoneticPr fontId="106"/>
  </si>
  <si>
    <t>【ロンドン時事】世界で広く販売されているスイスのチョコレートバーのパッケージから、名峰マッターホルンのイラストが消えることになった。
　一部製造の国外移転により、スイスの厳格なルールを満たさなくなるためだ。英BBC放送などが6日、伝えた。
　このチョコは1908年に誕生し、アルプスの山頂を模した独特な三角形の形状で知られる「トブラローネ」。現在は米モンデリーズ・インターナショナルがスイスの首都ベルンで製造している。　同社は昨年、生産の一部をスロバキアの工場に移すと発表。2017年に導入されたスイスの法律では、国内のみで製造されていない乳製品の宣伝に、国のシンボル使用を禁じることなどが盛り込まれたことから、チョコの箱にマッターホルンを描くことができなくなった。同社は今後、イラストを一般的なアルプスの山頂に差し替える予定。　</t>
    <phoneticPr fontId="106"/>
  </si>
  <si>
    <t>米カリフォルニア州議会に5つの食品添加物の製造・販売を禁止する法案が提出されたことを受け、消費者団体のコンシューマー・リポートとエンバイロメンタル・ワーキング・グループ（EWG）は2月21日、支持する声明を出した。州レベルで5つの食品添加物を禁止する法案は国内初だといい、2団体は「連邦政府の監視不足を是正する画期的な法案であり、子どもたちや公衆衛生を保護することに役立つ」と歓迎した。
民主党のジェシー・ガブリエル議員が2月2日、州議会に提出した。法案（AB-418）の柱は2025年1月1日以降、食品用途の赤色3号、臭素化植物油、臭素酸カリウム、プロピルパラベン、二酸化チタンの州内での製造・販売、流通、所有を禁止するもの。これらは主に子どもや低所得者層、有色人種コミュニティー向けのキャンディーやクッキー……（以下続く）</t>
    <phoneticPr fontId="106"/>
  </si>
  <si>
    <t>サントリーは9日、イタリアのワイナリー、カヴィロ社とサステナビリティー（持続可能性）に関する活動で包括連携協定を結んだ。両社のノウハウを活用した技術交流や環境配慮商品の開発などに取り組む。28日には共同開発した環境負荷の小さい飲料用紙パックのワインも発売する。カヴィロはイタリアで販売数量でシェア首位。同社のワイン「タヴェルネッロ」は世界80カ国に輸出され、イタリアワインのブランドでは世界で最も販売量が多いという。1995年にサントリーと提携し、サントリーが日本国内での販売を担っている。今回の連携協定の第1弾商品として飲料用紙パックのオーガニックワイン「タヴェルネッロ　オルガニコ　テトラパック」の赤と白計2品を28日に発売する。内容量は250ミリリットル、500ミリリットル、1リットルの3種で、店頭想定価格はそれぞれ税抜き370円、740円、1360円。
紙パックは適切に管理された森林からの調達であることを示す「FSC認証」や持続可能な方法で生産、流通するサトウキビの使用を示す「BONSUCRO認証」などを取得した。二酸化炭素の排出量を27年までの5年間で75トン削減する目標だ。サントリーは環境に配慮したワインの売上高を22年の147億円から185億円まで引き上げる考え。吉雄敬子ワインカンパニー社長は「相互にノウハウを活用して持続可能なワイン市場の発展に貢献する」と話した。</t>
    <phoneticPr fontId="106"/>
  </si>
  <si>
    <t>03月07日 KOREA WAVE】韓国で配達に使われるプラスチック使い捨て容器から相当量のマイクロプラスチック（5㎜未満のプラスチック片）が検出された。韓国消費者院によると、市中に流通している使い捨て容器16種とリユース容器4種のマイクロプラスチック検出量などを調査した結果、使い捨て容器のマイクロプラスチック検出量がリユース容器より2.9～4.5倍ほど多いことがわかった。具体的に見れば、使い捨てソース容器のマイクロプラスチックの平均検出量は3.2個で、リユース容器（0.7個）より4.5倍も多かった。また、使い捨てのおかゆ容器（平均5.9個）もリユース用（平均2.0個）より2.9倍多いマイクロプラスチックが検出された。また、使い捨てプラスチックカップも平均4.0個のマイクロプラスチックが検出されたが、これはリユース用カップ（平均1.0個）の4.0倍に達する数値だった。また、調査対象製品から検出されたマイクロプラスチックは、プラスチックカップと包装容器の主な原材料であるポリエチレンテレフタレート（PET、47.5％）とポリプロピレン（PP、27.9％）が最も多く、その次に紙コップにコーティングされるポリエチレン（PE、10.2％）が検出された。
こうしたニュースに接した消費者たちは不安感を訴えている。特に配達料理に慣れている1人世帯を中心に、なにげなく利用してきた使い捨て容器の有害性を遅ればせながら知ることになり、当惑している。</t>
    <phoneticPr fontId="106"/>
  </si>
  <si>
    <t>高まる健康や環境への意識、代替肉に注目
シンガポールでは近年、植物由来肉や細胞培養肉など代替肉を提供する飲食店が増えている。都心部の高級食材店フーバーズ・ブッチャリーで2023年1月から、米国のイート・ジャストが開発した鶏の細胞培養肉の販売が限定的に始まった。2022年1月には中華街の一角に、豆などの植物由来の代替肉を販売するアジア初の植物由来の専門肉店「ラブ・ハンドル」が開店した。また、大手バーガーチェーンのマクドナルド、バーガーキングやケンタッキーも2021年以降にそれぞれ植物代替肉を使ったバーガーの提供を始めた。このほか、主要なスーパーマーケットでも、植物代替肉の缶詰や冷凍食品の取り扱いが増えている。こうした代替肉の普及を後押ししているのが、人々の健康や環境意識の高まりだ。英国の調査会社ユーガブ（YouGov）が2020年2月に発表した調査によると、シンガポール国民に占めるベジタリアンやビーガンの割合は7％、肉を食べないが魚介類を食べるペスカタリアンが3％にとどまる。ただし、野菜中心で肉を時々食べるフレクスタリアンは39％と、肉を食べると答えた人（42％）とほぼ同じ比率だ。肉を食べると答えた人や時々食べるフレクスタリアンが、ベジタリアンやビーガンの食事を検討する理由として、上位3位が「健康への懸念」を挙げ、第4位に「環境のため」と答えている（複数回答、図参照）。</t>
    <phoneticPr fontId="106"/>
  </si>
  <si>
    <t>日系昆虫スタートアップも拠点設立
シンガポール食品庁（SFA）は2022年12月4日、食用としての昆虫や、動物飼料としての昆虫の輸入、販売を認める制度案について、食品や畜産飼料関係者からの意見公募を締め切った。同国ではこれまで、食用としての昆虫の輸入と販売は認められていない。動物飼料用の昆虫については、一部条件付きで認めている（注1）。しかし、2023年中にも、人や動物を対象とした昆虫食が解禁となる見通しだ。
SFAの意見公募によると、販売や輸入が認められるのは、これまでに食品としての実績がある昆虫だ。具体的には、(1)バッタやコオロギなどの直翅類（ちょくしるい）、(2)甲虫類などの鞘翅目（しょうしもく）、(3)ハチミツガやカイコなどの鱗翅目（りんしもく）、(4)コガネムシ類、(5)ミツバチに代表される膜翅目（まくしもく）の5種類の昆虫だ（注2）。
食用としての制度の導入を前に、シンガポールでは食用や動物飼料などを目的とした昆虫の育成に取り組むスタートアップが増えつつある。シンガポール企業庁（EnterpriseSG）によると、2016年には1社だったスタートアップは、2022年末時点で15社へ増えた。シンガポールを拠点とする昆虫系スタートアップへの投資額は2019年から2022年9月までの3年弱で合計4,000万米ドルに上っている。さらに、2022年には機能性タンパク源としてカイコの研究に取り組むMorus（モールス、本社：東京都）がシンガポールに法人を設立するなど、日系の昆虫スタートアップの進出もあった。食用としての昆虫が2023年中にも解禁となれば、海外からの昆虫系スタートアップの進出が増えていくと期待されている。</t>
    <phoneticPr fontId="106"/>
  </si>
  <si>
    <t>農園数が増加、国内4カ所目の鶏卵施設も稼働開始へ
シンガポール食品庁（SFA）が2019年に、食料自給率を2030年までに栄養ベースで30％へ向上するとの目標を発表して以降、植物工場や養殖施設など、農業や水産部門への新規参入が相次いでいる。同庁の最新統計によると、野菜農園は2019年の85カ所から、2021年に113カ所に増加した。陸上養殖施設も2019年の15カ所から、27カ所へ増えている。
2022年には、アーバン・ファーミング・パートナーズが8月3日、西部郊外ジュロンの工場地帯に、植物工場兼研究・開発（R&amp;D）施設「グローグレース（GroGrace）」を開所した。同施設はオランダの栽培技術を採用した国内初の植物工場だ。4階建ての施設の総床面積は650平方メートル。年間33トンもの葉物野菜の生産が可能だ。また、2024年中には4つ目の鶏卵施設が稼働開始する予定だ。シンガポールを本社とするイセ・フーズ・ホールディングス（IFH）は2022年10月25日、SFAから鶏卵農場建設の土地の基本認可を獲得したと発表した。同社は日本最大の鶏卵生産事業者であるイセ食品の名誉顧問、伊勢彦信氏が過半数の株式を保有。このほか、シンガポール投資会社バーテックス・ホールディングスなどが株主に名を連ねる。IFHは種鶏場やふ化場、採卵農場からなる総合卵生産施設を開発する予定だ（2021年9月29日付ビジネス短信参照）。</t>
    <phoneticPr fontId="106"/>
  </si>
  <si>
    <t>農業ベンチャー企業のマイファーム（京都市）は５日、マレーシアでのドリアン栽培に向けて、同国の農園運営大手ＰＬＳプランテーションズと合弁事業契約を締結した。マイファームは２億1,000万リンギ（約63億7,300万円）を投じる予定。日本企業によるマレーシアのドリアン栽培への投資としては最大規模となる。マイファームとマレーシアの子会社ミレニアム・アグリカルチャー・テクノロジー（ＭＡＴ）は、ＰＬＳプランテーションズが49％出資するＰＬＳ―ＬＥＳＢとの合弁会社アカル・バラット・ジャヤに出資する。合弁会社の時価総額は約４億2,900万リンギで、このうち２億1,000万リンギをマイファームとＭＡＴが出資する。１回目の出資は今年４月末までに完了する見通し。出資比率は、マイファームとＭＡＴが49％、ＰＬＳ―ＬＥＳＢが51％となる。合弁会社は、ＰＬＳプランテーションズがパハン州で運営する農園の1,000ヘクタールで最高品種の「ムサンキング（猫山王）」を中心にドリアンの栽培に乗り出す。
農業ベンチャー企業としてマイファームが培ってきた研究開発・技術力といったソフト面での強みと、ＰＬＳプランテーションズが持つドリアン農場での生産から流通に至るまでのハード面や一貫したバリューチェーン構築といった強みを掛け合わせながら、日本のスマート農業技術の導入や農業人材育成、技術交流などを進め、生産性や業務効率、ドリアンの品質向上を目指す。
生産したドリアンは、マレーシア国内で販売するほか、ドリアン需要が急速に拡大している中国を中心に、日本やアジア諸国など世界に輸出する計画。合弁会社は５日、ＰＬＳプランテーションズが70％間接出資するドゥライ・フルーツ・エンタープライズと販売契約を締結した。同社は、中国食品最大手の中糧集団（ＣＯＦＣＯ）とドリアンの独占販売契約を結んでいる。</t>
    <phoneticPr fontId="106"/>
  </si>
  <si>
    <t>Tetra Pak、ForMAXと共同で持続可能な繊維ベースの食品包装の開発研究を開始 - ESG Journal</t>
  </si>
  <si>
    <t>ベトナムで給食事業　AFC-HD、現地企業買収　共働き世帯増加　需要拡大にらむ - 日本経済新聞</t>
  </si>
  <si>
    <t>サントリー、伊ワイナリーとサステナビリティーで協定　 - 日本経済新聞</t>
  </si>
  <si>
    <t>【米国】5つの食品添加物、加州で禁止法案 消費者団体は支持 ｜ WEBニッポン消費者新聞</t>
  </si>
  <si>
    <t>チョコ箱のマッターホルン消滅　製造移転で規則満たせず　スイス（時事通信）</t>
  </si>
  <si>
    <t xml:space="preserve">気軽に頼んでいた出前料理、韓国で「微小プラスチック」注意報（KOREA WAVE） </t>
  </si>
  <si>
    <t>食料自給率引き上げへ、都市国家シンガポールの試み（1）昆虫食解禁へ、環境負荷の少ない新たな代替タンパク源に注目</t>
  </si>
  <si>
    <t xml:space="preserve">食料自給率引き上げへ、都市国家シンガポールの試み（2）細胞培養肉や植物代替肉、新たなタンパク源開発が加速 </t>
  </si>
  <si>
    <t xml:space="preserve">食料自給率引き上げへ、都市国家シンガポールの試み（3）農園経営に新規参入加速、課題も多いアグリテック </t>
  </si>
  <si>
    <t>マレーシア（MY）・ドリアン栽培に64億円投資</t>
  </si>
  <si>
    <t>スウェーデン</t>
    <phoneticPr fontId="106"/>
  </si>
  <si>
    <t>イタリア</t>
    <phoneticPr fontId="106"/>
  </si>
  <si>
    <t>イギリス</t>
    <phoneticPr fontId="106"/>
  </si>
  <si>
    <t>シンガポール</t>
    <phoneticPr fontId="106"/>
  </si>
  <si>
    <t>マレーシア</t>
    <phoneticPr fontId="106"/>
  </si>
  <si>
    <t xml:space="preserve">株式会社Meat Factoryにおける牛の個体識別番号の不適正表示に対する措置について 農林水産省 </t>
    <phoneticPr fontId="16"/>
  </si>
  <si>
    <t>農林水産省近畿農政局が、令和4年2月21日から令和5年2月13日までの間、ミートファクトリーに対し、牛の個体識別のための情報の管理及び伝達に関する特別措置法（平成15年法律第72号。以下「牛トレーサビリティ法」という。）第19条第3項の規定に基づく立入検査等を行いました。
この結果、農林水産省近畿農政局は、ミートファクトリーが、以下の行為を行っていたことを確認しました（別紙1参照）。
（1）特定の農場で特別な飼料で肥育したホルスタイン種（以下「特定ホルスタイン」という。）について、これ以外のホルスタイン種を使用したにもかかわらず、以前加工した特定ホルスタインの個体識別番号を使いまわして事実と異なる個体識別番号を表示し、少なくとも令和3年4月12日から令和4年2月28日までの間に、1,061.82kgを小売業者3社に対し宅配用等として販売したこと。
（2）松阪牛、神戸ビーフ、近江牛、仙台牛及び宮崎牛について、以前加工したそれぞれの銘柄牛の個体識別番号を使いまわして事実と異なる個体識別番号を表示し、少なくとも令和3年9月2日から令和4年2月26日までの間に、1,492.94kgを通信販売業者1社に販売したこと。
（3）熊野牛について、以前加工した熊野牛の個体識別番号を使いまわして事実と異なる個体識別番号を表示し、少なくとも令和4年1月13日から令和4年2月12日までの間に、196.38kgをふるさと納税返礼品取扱業者等16社に販売したこと。</t>
    <phoneticPr fontId="16"/>
  </si>
  <si>
    <t>和歌山の食肉卸販売会社が牛肉産地偽装し販売 県が是正指示</t>
    <phoneticPr fontId="16"/>
  </si>
  <si>
    <t>和歌山市の食肉卸販売会社が、茨城県産などを混ぜた牛肉を「北海道産」と偽って販売していたとして、県が食品表示法に基づき表示の是正などを指示しました。
指示を受けたのは、和歌山市の食肉卸販売会社「ミートファクトリー」です。
県によりますと、おととし（令和３年）１１月から去年２月にかけて、茨城県産などを混ぜた牛肉およそ２１０キログラムを「北海道産」と偽り、小売業者に販売していたということです。
県の聞き取りに対し、会社は、「北海道産牛肉の欠品を出すと違約金の対象となるため、北海道産ではない牛肉を北海道産と表示して販売した」と偽装を認めているということです。
県は、食品表示法に違反するとして、１０日付けで、今後、同じような表示を行わないよう点検や是正などを指示しました。
一方、近畿農政局も、この会社が事実と異なる個体識別番号を表示して牛肉を販売した「牛トレーサビリティ法」に違反するとして、不適正な表示を行わないよう勧告しました。</t>
    <phoneticPr fontId="16"/>
  </si>
  <si>
    <t>エビ・カニ上回るアレルギー症例…クルミの食品表示義務化へ</t>
    <phoneticPr fontId="16"/>
  </si>
  <si>
    <t>消費者庁は９日、アレルギー物質を含むとして加工食品に表示を義務付ける品目に「クルミ」を新たに加えるよう食品表示基準を改正した。近年、アレルギー症例が増えているため。都道府県にも通知した。違反した場合は行政措置の対象となるが、令和７年３月３１日までは移行のための経過措置期間とする。同庁は事業者に、早めに対応するよう求めている
すでに表示が義務付けられていたエビ、カニ、小麦、そば、卵、乳、落花生に加えクルミは８例目となる。以前は大豆などと共に、表示を推奨する品目にとどまっていた。
消費者庁が３年度に公表した実態調査によると、急激な血圧低下や意識障害を引き起こすアナフィラキシーショックなどクルミによる何らかの症例は、鶏卵、牛乳、小麦に次いで４番目に多く、エビやカニよりも多かった。クルミの消費量が増えたことが関係している可能性が指摘されている。</t>
    <phoneticPr fontId="16"/>
  </si>
  <si>
    <t xml:space="preserve">ミニトマトの産地不適切表示 佐世保の業者 九州農政局が是正を指示 - 長崎新聞 </t>
    <phoneticPr fontId="16"/>
  </si>
  <si>
    <t>九州農政局は７日、ミニトマトの産地を不適正に表示して販売したとして、長崎県佐世保市の青果仲卸業「小松商店」に対し、食品表示法に基づく是正を指示した。
　同局によると、同社は少なくとも昨年１月から６月までの半年間、「長崎県五島列島小値賀島産」と表示して計９４２７キロを小売業者に販売したが、実際は北松小値賀町産ではなく、県内各地で生産されたものだった。　同局は原因究明の徹底や、再発防止策の実施も指示した。</t>
    <phoneticPr fontId="16"/>
  </si>
  <si>
    <t>温室効果ガス削減の「見える化」ラベル 実証店舗累計100か所達成！</t>
    <phoneticPr fontId="16"/>
  </si>
  <si>
    <t>1.温室効果ガス削減「見える化」実証について
農林水産省では、「みどりの食料システム戦略」に位置づけた持続可能な消費を推進する取組のひとつとして、令和4年9月より、店頭で削減率を星の数で表示する「見える化」を進めております。
このたび、その取組参加店舗が累計100か所を超えました。
持続可能な食料システムを構築するためには、脱炭素化等の環境配慮の取組を推進するとともに、その取組を可視化し、気候変動対策への資金循環や持続可能な消費行動を促すことが重要です。温室効果ガス削減の「見える化」を通じ、分かりやすく情報発信することで、消費者が地球環境に良い農産物を選択できる環境を整えていきます。
詳細と最新の開催場所は、農林水産省ホームページにて随時更新します。https://www.maff.go.jp/j/kanbo/kankyo/seisaku/being_sustainable/mieruka/mieruka.
現時点での販売店舗（商品の入荷の状況により変更の可能性があります）
東京・神奈川
小田急レストランシステムおだむすび本店（東京都新宿区西新宿1-1-3小田急線新宿駅西口地下コンコース）ほかおだむすび系列2店舗
東急ストア中目黒本店（東京都目黒区上目黒1-21-12）
新潟　道の駅あがのあがの食堂にぎりまんま（新潟県阿賀野市窪川原553-2）
兵庫　JA兵庫みらいかさい愛菜館（兵庫県加西市豊倉町1261-81）
soraかさい（兵庫県加西市鶉野町2274-11）
ヤマダストアー花田店（兵庫県姫路市花田町小川字東戸手66番地）ほかヤマダストアー系列2店舗
ながさわ道の駅みき観光センター（兵庫県三木市福井2426）
ナナ・ファーム須磨（兵庫県神戸市須磨区外浜町4丁目1-1）ほか</t>
    <phoneticPr fontId="16"/>
  </si>
  <si>
    <t xml:space="preserve">	世界に逆行する日本の“緩い”農薬ルール EU新規制が食品輸出の障壁に - 日経ビジネス電子版 </t>
    <phoneticPr fontId="16"/>
  </si>
  <si>
    <t>世界のトレンドに逆行し、農薬の残留基準をどんどん緩めてきた日本。やっと「みどりの食料システム戦略」を打ち出して環境配慮型を目指し始めたが、ここにきて新たなハードルも見えてきた。欧州連合（EU）によるルール策定が、日本の食品輸出にも影響しかねない。
　日本は農林水産物・食品の輸出で「2030年に5兆円」を目指している。その目標達成に向けて、EUで持ち上がる新たな枠組みにも対応しないといけない。足元では欧州の環境団体などが、その導入を求めている。欧州委員会が22年6月に公表した、「30年までに化学農薬の使用を半減させる」という規制案だ。
　生産効率の低下を懸念した東欧諸国などの反対でスタート時期は宙に浮いているが、いずれは農家への補助策とセットで導入されるとの観測がある。ひとまず域内への規制であっても、結局は域外にも影響させるのがEUの得意技だ。</t>
    <phoneticPr fontId="16"/>
  </si>
  <si>
    <t>https://business.nikkei.com/atcl/gen/19/00532/030200011/</t>
    <phoneticPr fontId="16"/>
  </si>
  <si>
    <t xml:space="preserve">食用昆虫のヒ素 重金属農薬調査結果 </t>
    <phoneticPr fontId="16"/>
  </si>
  <si>
    <r>
      <rPr>
        <sz val="16"/>
        <color rgb="FF454545"/>
        <rFont val="Meiryo UI"/>
        <family val="2"/>
        <charset val="128"/>
      </rPr>
      <t>近年，持続的に調達可能な代替食料源の探索が進められており，栄養学的に問題がなく，大量生産が可能な食用昆虫に注目が集まっている．現在，日本では食用昆虫に対して，品質管理やリスク評価に関する法的な規制はなく，食用昆虫による健康影響への理解は十分とは言いがたい．本研究では国内で入手可能な食用昆虫</t>
    </r>
    <r>
      <rPr>
        <sz val="16"/>
        <color rgb="FF454545"/>
        <rFont val="Robotoregular"/>
        <family val="2"/>
        <charset val="128"/>
      </rPr>
      <t>14</t>
    </r>
    <r>
      <rPr>
        <sz val="16"/>
        <color rgb="FF454545"/>
        <rFont val="Meiryo UI"/>
        <family val="2"/>
        <charset val="128"/>
      </rPr>
      <t>種を対象に，ヒ素・重金属および残留農薬の測定を行った．結果，各元素の最大値は，</t>
    </r>
    <r>
      <rPr>
        <sz val="16"/>
        <color rgb="FF454545"/>
        <rFont val="Robotoregular"/>
        <family val="2"/>
        <charset val="128"/>
      </rPr>
      <t>As</t>
    </r>
    <r>
      <rPr>
        <sz val="16"/>
        <color rgb="FF454545"/>
        <rFont val="Meiryo UI"/>
        <family val="2"/>
        <charset val="128"/>
      </rPr>
      <t>が</t>
    </r>
    <r>
      <rPr>
        <sz val="16"/>
        <color rgb="FF454545"/>
        <rFont val="Robotoregular"/>
        <family val="2"/>
        <charset val="128"/>
      </rPr>
      <t>6.15</t>
    </r>
    <r>
      <rPr>
        <sz val="16"/>
        <color rgb="FF454545"/>
        <rFont val="Meiryo UI"/>
        <family val="2"/>
        <charset val="128"/>
      </rPr>
      <t>，</t>
    </r>
    <r>
      <rPr>
        <sz val="16"/>
        <color rgb="FF454545"/>
        <rFont val="Robotoregular"/>
        <family val="2"/>
        <charset val="128"/>
      </rPr>
      <t>Cd</t>
    </r>
    <r>
      <rPr>
        <sz val="16"/>
        <color rgb="FF454545"/>
        <rFont val="Meiryo UI"/>
        <family val="2"/>
        <charset val="128"/>
      </rPr>
      <t>が</t>
    </r>
    <r>
      <rPr>
        <sz val="16"/>
        <color rgb="FF454545"/>
        <rFont val="Robotoregular"/>
        <family val="2"/>
        <charset val="128"/>
      </rPr>
      <t>0.82</t>
    </r>
    <r>
      <rPr>
        <sz val="16"/>
        <color rgb="FF454545"/>
        <rFont val="Meiryo UI"/>
        <family val="2"/>
        <charset val="128"/>
      </rPr>
      <t>，</t>
    </r>
    <r>
      <rPr>
        <sz val="16"/>
        <color rgb="FF454545"/>
        <rFont val="Robotoregular"/>
        <family val="2"/>
        <charset val="128"/>
      </rPr>
      <t>Hg</t>
    </r>
    <r>
      <rPr>
        <sz val="16"/>
        <color rgb="FF454545"/>
        <rFont val="Meiryo UI"/>
        <family val="2"/>
        <charset val="128"/>
      </rPr>
      <t>が</t>
    </r>
    <r>
      <rPr>
        <sz val="16"/>
        <color rgb="FF454545"/>
        <rFont val="Robotoregular"/>
        <family val="2"/>
        <charset val="128"/>
      </rPr>
      <t>0.50</t>
    </r>
    <r>
      <rPr>
        <sz val="16"/>
        <color rgb="FF454545"/>
        <rFont val="Meiryo UI"/>
        <family val="2"/>
        <charset val="128"/>
      </rPr>
      <t>，</t>
    </r>
    <r>
      <rPr>
        <sz val="16"/>
        <color rgb="FF454545"/>
        <rFont val="Robotoregular"/>
        <family val="2"/>
        <charset val="128"/>
      </rPr>
      <t>Pb</t>
    </r>
    <r>
      <rPr>
        <sz val="16"/>
        <color rgb="FF454545"/>
        <rFont val="Meiryo UI"/>
        <family val="2"/>
        <charset val="128"/>
      </rPr>
      <t>が</t>
    </r>
    <r>
      <rPr>
        <sz val="16"/>
        <color rgb="FF454545"/>
        <rFont val="Robotoregular"/>
        <family val="2"/>
        <charset val="128"/>
      </rPr>
      <t>0.67</t>
    </r>
    <r>
      <rPr>
        <sz val="16"/>
        <color rgb="FF454545"/>
        <rFont val="Meiryo UI"/>
        <family val="2"/>
        <charset val="128"/>
      </rPr>
      <t>，</t>
    </r>
    <r>
      <rPr>
        <sz val="16"/>
        <color rgb="FF454545"/>
        <rFont val="Robotoregular"/>
        <family val="2"/>
        <charset val="128"/>
      </rPr>
      <t>Cu</t>
    </r>
    <r>
      <rPr>
        <sz val="16"/>
        <color rgb="FF454545"/>
        <rFont val="Meiryo UI"/>
        <family val="2"/>
        <charset val="128"/>
      </rPr>
      <t>が</t>
    </r>
    <r>
      <rPr>
        <sz val="16"/>
        <color rgb="FF454545"/>
        <rFont val="Robotoregular"/>
        <family val="2"/>
        <charset val="128"/>
      </rPr>
      <t>297.7 ppm</t>
    </r>
    <r>
      <rPr>
        <sz val="16"/>
        <color rgb="FF454545"/>
        <rFont val="Meiryo UI"/>
        <family val="2"/>
        <charset val="128"/>
      </rPr>
      <t>であり，残留農薬は</t>
    </r>
    <r>
      <rPr>
        <sz val="16"/>
        <color rgb="FF454545"/>
        <rFont val="Robotoregular"/>
        <family val="2"/>
        <charset val="128"/>
      </rPr>
      <t>GC-MS/MS</t>
    </r>
    <r>
      <rPr>
        <sz val="16"/>
        <color rgb="FF454545"/>
        <rFont val="Meiryo UI"/>
        <family val="2"/>
        <charset val="128"/>
      </rPr>
      <t>分析にてフェノブカルブ（または</t>
    </r>
    <r>
      <rPr>
        <sz val="16"/>
        <color rgb="FF454545"/>
        <rFont val="Robotoregular"/>
        <family val="2"/>
        <charset val="128"/>
      </rPr>
      <t>BPMC</t>
    </r>
    <r>
      <rPr>
        <sz val="16"/>
        <color rgb="FF454545"/>
        <rFont val="Meiryo UI"/>
        <family val="2"/>
        <charset val="128"/>
      </rPr>
      <t>）を</t>
    </r>
    <r>
      <rPr>
        <sz val="16"/>
        <color rgb="FF454545"/>
        <rFont val="Robotoregular"/>
        <family val="2"/>
        <charset val="128"/>
      </rPr>
      <t>3.17 ppm</t>
    </r>
    <r>
      <rPr>
        <sz val="16"/>
        <color rgb="FF454545"/>
        <rFont val="Meiryo UI"/>
        <family val="2"/>
        <charset val="128"/>
      </rPr>
      <t>の濃度で検出した．本研究は，日本国内で流通する食用昆虫中のヒ素・重金属および農薬の残留調査を初めて実施した例である．今後，日本国内においても昆虫食の摂取頻度の増加が予想されることを踏まえ，その安全性を確保するためリスク評価の取り組みを進めるべきと考える．</t>
    </r>
    <phoneticPr fontId="16"/>
  </si>
  <si>
    <t xml:space="preserve"> https://doi.org/10.3358/shokueishi.63.136</t>
    <phoneticPr fontId="16"/>
  </si>
  <si>
    <t>　今週のお題(健康チェックは必ず実施します)</t>
    <phoneticPr fontId="5"/>
  </si>
  <si>
    <t>　↓　職場の講師、先輩は以下のことを理解して　わかり易く　指導しましょう　↓</t>
    <phoneticPr fontId="5"/>
  </si>
  <si>
    <t xml:space="preserve"> 　なぜ健康チェック無しに食品製造や調理作業についたら駄目なの？</t>
    <phoneticPr fontId="5"/>
  </si>
  <si>
    <t>★細菌やウィルスは伝染して人から人に移ります。下痢や腹痛の原
因がＯ１５７やサルモネラ菌だとしたら、貴方の同僚やお客様に病気
を移す可能性があります。伝染性の強い細菌やウィルスは、大変小さな大きさで、10-１００個程度の少量菌が体に入り込んで病気の原因となります。
★トイレから戻り、1０－2０秒程度の手洗いでは、食中毒菌は洗い落
とせません。
★忙しいから無理して仕事をした貴方の好意は、むしろ仇となって大
切なお客様やご自身の職場にダメージを与えます。
★まず今日の体調を正確に確認し、いつもと違うときには、勇気を出
して報告します。休息する勇気は大切なことです。</t>
    <rPh sb="191" eb="193">
      <t>コウイ</t>
    </rPh>
    <rPh sb="212" eb="214">
      <t>ジシン</t>
    </rPh>
    <rPh sb="238" eb="240">
      <t>セイカク</t>
    </rPh>
    <rPh sb="241" eb="243">
      <t>カクニン</t>
    </rPh>
    <rPh sb="256" eb="258">
      <t>ユウキ</t>
    </rPh>
    <rPh sb="259" eb="260">
      <t>ダ</t>
    </rPh>
    <rPh sb="269" eb="271">
      <t>キュウソク</t>
    </rPh>
    <rPh sb="273" eb="275">
      <t>ユウキ</t>
    </rPh>
    <rPh sb="276" eb="278">
      <t>タイセツ</t>
    </rPh>
    <phoneticPr fontId="5"/>
  </si>
  <si>
    <t xml:space="preserve">
解　説
なんとトイレットペーパーを３６枚重ねないと大腸菌は通過してしまうそうです。
この事実は１９９１年に日本防菌防黴学会が発表したものです。
出典雑学！大腸菌は、トイレットペーパーを通過している。
８枚どころか、３６枚重ねても大腸菌は通過してしまうようです。
お尻が濡れていたり、下痢の時が該当します。菌だけなら乾燥しているので通過しません。</t>
    <rPh sb="133" eb="134">
      <t>シリ</t>
    </rPh>
    <rPh sb="135" eb="136">
      <t>ヌ</t>
    </rPh>
    <rPh sb="142" eb="144">
      <t>ゲリ</t>
    </rPh>
    <rPh sb="145" eb="146">
      <t>トキ</t>
    </rPh>
    <rPh sb="147" eb="149">
      <t>ガイトウ</t>
    </rPh>
    <rPh sb="153" eb="154">
      <t>キン</t>
    </rPh>
    <rPh sb="158" eb="160">
      <t>カンソウ</t>
    </rPh>
    <rPh sb="166" eb="168">
      <t>ツウカ</t>
    </rPh>
    <phoneticPr fontId="5"/>
  </si>
  <si>
    <t>　　お腹が痛かったり、下痢している原因がＯ１５７やサルモネラ属菌だとしたら</t>
    <rPh sb="3" eb="4">
      <t>ナカ</t>
    </rPh>
    <rPh sb="5" eb="6">
      <t>イタ</t>
    </rPh>
    <rPh sb="11" eb="13">
      <t>ゲリ</t>
    </rPh>
    <rPh sb="17" eb="19">
      <t>ゲンイン</t>
    </rPh>
    <rPh sb="30" eb="31">
      <t>ゾク</t>
    </rPh>
    <rPh sb="31" eb="32">
      <t>キン</t>
    </rPh>
    <phoneticPr fontId="5"/>
  </si>
  <si>
    <t>ファクトリークリンシステムの食品監査e-ラニング</t>
    <rPh sb="14" eb="18">
      <t>ショクヒンカンサ</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</si>
</sst>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sz val="18"/>
      <color theme="1"/>
      <name val="ＭＳ Ｐゴシック"/>
      <family val="3"/>
      <charset val="128"/>
      <scheme val="minor"/>
    </font>
    <font>
      <b/>
      <sz val="14"/>
      <name val="游ゴシック"/>
      <family val="3"/>
      <charset val="128"/>
    </font>
    <font>
      <b/>
      <sz val="14"/>
      <color indexed="12"/>
      <name val="ＭＳ Ｐゴシック"/>
      <family val="3"/>
      <charset val="128"/>
    </font>
    <font>
      <sz val="10"/>
      <color indexed="62"/>
      <name val="ＭＳ Ｐゴシック"/>
      <family val="3"/>
      <charset val="128"/>
    </font>
    <font>
      <sz val="10"/>
      <name val="Arial"/>
      <family val="2"/>
    </font>
    <font>
      <b/>
      <sz val="10"/>
      <color indexed="62"/>
      <name val="ＭＳ Ｐゴシック"/>
      <family val="3"/>
      <charset val="128"/>
    </font>
    <font>
      <b/>
      <sz val="16"/>
      <color rgb="FF000000"/>
      <name val="ＭＳ Ｐゴシック"/>
      <family val="3"/>
      <charset val="128"/>
    </font>
    <font>
      <b/>
      <sz val="14"/>
      <color theme="1"/>
      <name val="メイリオ"/>
      <family val="3"/>
      <charset val="128"/>
    </font>
    <font>
      <sz val="16"/>
      <color rgb="FF454545"/>
      <name val="Robotoregular"/>
      <family val="2"/>
      <charset val="128"/>
    </font>
    <font>
      <b/>
      <sz val="16"/>
      <color indexed="53"/>
      <name val="ＭＳ Ｐゴシック"/>
      <family val="3"/>
      <charset val="128"/>
    </font>
    <font>
      <b/>
      <sz val="8"/>
      <color indexed="10"/>
      <name val="ＭＳ Ｐゴシック"/>
      <family val="3"/>
      <charset val="128"/>
    </font>
    <font>
      <b/>
      <sz val="14"/>
      <color theme="1"/>
      <name val="游ゴシック"/>
      <family val="3"/>
      <charset val="128"/>
    </font>
    <font>
      <b/>
      <u/>
      <sz val="12"/>
      <color theme="0"/>
      <name val="ＭＳ Ｐゴシック"/>
      <family val="3"/>
      <charset val="128"/>
      <scheme val="minor"/>
    </font>
    <font>
      <b/>
      <u/>
      <sz val="13"/>
      <color theme="0"/>
      <name val="Inherit"/>
    </font>
    <font>
      <sz val="16"/>
      <color rgb="FF454545"/>
      <name val="Meiryo UI"/>
      <family val="2"/>
      <charset val="128"/>
    </font>
    <font>
      <sz val="12"/>
      <color indexed="9"/>
      <name val="ＭＳ Ｐゴシック"/>
      <family val="3"/>
      <charset val="128"/>
    </font>
    <font>
      <sz val="11"/>
      <color theme="3" tint="-0.499984740745262"/>
      <name val="ＭＳ Ｐゴシック"/>
      <family val="3"/>
      <charset val="128"/>
    </font>
    <font>
      <b/>
      <sz val="12"/>
      <color rgb="FFFFFF99"/>
      <name val="ＭＳ Ｐゴシック"/>
      <family val="3"/>
      <charset val="128"/>
    </font>
    <font>
      <sz val="14"/>
      <color indexed="9"/>
      <name val="ＭＳ Ｐゴシック"/>
      <family val="3"/>
      <charset val="128"/>
    </font>
    <font>
      <sz val="10"/>
      <color indexed="63"/>
      <name val="Verdana"/>
      <family val="2"/>
    </font>
    <font>
      <sz val="11"/>
      <name val="HGS行書体"/>
      <family val="4"/>
      <charset val="128"/>
    </font>
    <font>
      <sz val="11"/>
      <name val="HGPｺﾞｼｯｸE"/>
      <family val="3"/>
      <charset val="128"/>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rgb="FFFF990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12"/>
        <bgColor indexed="64"/>
      </patternFill>
    </fill>
    <fill>
      <patternFill patternType="solid">
        <fgColor theme="6" tint="-0.499984740745262"/>
        <bgColor indexed="64"/>
      </patternFill>
    </fill>
    <fill>
      <patternFill patternType="solid">
        <fgColor rgb="FF00CC00"/>
        <bgColor indexed="64"/>
      </patternFill>
    </fill>
  </fills>
  <borders count="24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indexed="12"/>
      </left>
      <right style="medium">
        <color indexed="12"/>
      </right>
      <top style="thin">
        <color indexed="12"/>
      </top>
      <bottom style="medium">
        <color indexed="12"/>
      </bottom>
      <diagonal/>
    </border>
    <border>
      <left style="medium">
        <color rgb="FF888888"/>
      </left>
      <right style="medium">
        <color rgb="FF888888"/>
      </right>
      <top/>
      <bottom/>
      <diagonal/>
    </border>
    <border>
      <left style="medium">
        <color rgb="FF888888"/>
      </left>
      <right style="medium">
        <color rgb="FF888888"/>
      </right>
      <top/>
      <bottom style="medium">
        <color rgb="FF888888"/>
      </bottom>
      <diagonal/>
    </border>
    <border>
      <left style="medium">
        <color theme="0" tint="-0.24994659260841701"/>
      </left>
      <right style="medium">
        <color rgb="FF888888"/>
      </right>
      <top/>
      <bottom/>
      <diagonal/>
    </border>
    <border>
      <left style="medium">
        <color theme="0" tint="-0.24994659260841701"/>
      </left>
      <right style="medium">
        <color rgb="FF888888"/>
      </right>
      <top/>
      <bottom style="medium">
        <color rgb="FF888888"/>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
      <left style="medium">
        <color rgb="FF888888"/>
      </left>
      <right style="medium">
        <color rgb="FF888888"/>
      </right>
      <top style="medium">
        <color rgb="FF888888"/>
      </top>
      <bottom/>
      <diagonal/>
    </border>
    <border>
      <left style="medium">
        <color rgb="FF888888"/>
      </left>
      <right/>
      <top style="thin">
        <color indexed="23"/>
      </top>
      <bottom style="thin">
        <color indexed="2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6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29"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17"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7" xfId="2" applyFill="1" applyBorder="1">
      <alignment vertical="center"/>
    </xf>
    <xf numFmtId="0" fontId="6" fillId="0" borderId="147" xfId="2" applyBorder="1">
      <alignment vertical="center"/>
    </xf>
    <xf numFmtId="3" fontId="138" fillId="20" borderId="0" xfId="0" applyNumberFormat="1" applyFont="1" applyFill="1" applyAlignment="1">
      <alignment vertical="center" wrapText="1"/>
    </xf>
    <xf numFmtId="0" fontId="114" fillId="20" borderId="145" xfId="17" applyFont="1" applyFill="1" applyBorder="1" applyAlignment="1">
      <alignment horizontal="center" vertical="center" wrapText="1"/>
    </xf>
    <xf numFmtId="14" fontId="114" fillId="20" borderId="146"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58" xfId="2" applyFill="1" applyBorder="1" applyAlignment="1">
      <alignment horizontal="left" vertical="top"/>
    </xf>
    <xf numFmtId="0" fontId="8" fillId="36" borderId="157"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 fillId="0" borderId="106"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7" xfId="2" applyFont="1" applyFill="1" applyBorder="1" applyAlignment="1">
      <alignment horizontal="center" vertical="center" wrapText="1"/>
    </xf>
    <xf numFmtId="0" fontId="8" fillId="0" borderId="170" xfId="1" applyFill="1" applyBorder="1" applyAlignment="1" applyProtection="1">
      <alignment vertical="center" wrapText="1"/>
    </xf>
    <xf numFmtId="0" fontId="18" fillId="22" borderId="171"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5" xfId="2" applyFont="1" applyBorder="1" applyAlignment="1">
      <alignment vertical="top" wrapText="1"/>
    </xf>
    <xf numFmtId="0" fontId="18" fillId="24" borderId="163" xfId="2" applyFont="1" applyFill="1" applyBorder="1" applyAlignment="1">
      <alignment horizontal="center" vertical="center" wrapText="1"/>
    </xf>
    <xf numFmtId="0" fontId="108" fillId="24" borderId="164" xfId="2" applyFont="1" applyFill="1" applyBorder="1" applyAlignment="1">
      <alignment horizontal="center" vertical="center"/>
    </xf>
    <xf numFmtId="0" fontId="108" fillId="24" borderId="165"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6"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1"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2"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1"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4"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2" xfId="16" applyFont="1" applyFill="1" applyBorder="1">
      <alignment vertical="center"/>
    </xf>
    <xf numFmtId="0" fontId="50" fillId="20" borderId="183" xfId="16" applyFont="1" applyFill="1" applyBorder="1">
      <alignment vertical="center"/>
    </xf>
    <xf numFmtId="0" fontId="10" fillId="20" borderId="183"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4"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5" xfId="2" applyFont="1" applyBorder="1" applyAlignment="1">
      <alignment horizontal="center" vertical="center" wrapText="1"/>
    </xf>
    <xf numFmtId="0" fontId="13" fillId="0" borderId="186" xfId="2" applyFont="1" applyBorder="1" applyAlignment="1">
      <alignment horizontal="center" vertical="center" wrapText="1"/>
    </xf>
    <xf numFmtId="0" fontId="13" fillId="0" borderId="187" xfId="2" applyFont="1" applyBorder="1" applyAlignment="1">
      <alignment horizontal="center" vertical="center" wrapText="1"/>
    </xf>
    <xf numFmtId="0" fontId="13" fillId="0" borderId="185" xfId="2" applyFont="1" applyBorder="1" applyAlignment="1">
      <alignment horizontal="center" vertical="center"/>
    </xf>
    <xf numFmtId="0" fontId="13" fillId="5" borderId="185" xfId="2" applyFont="1" applyFill="1" applyBorder="1" applyAlignment="1">
      <alignment horizontal="center" vertical="center" wrapText="1"/>
    </xf>
    <xf numFmtId="0" fontId="150" fillId="20" borderId="148" xfId="0" applyFont="1" applyFill="1" applyBorder="1" applyAlignment="1">
      <alignment horizontal="center" vertical="center" wrapText="1"/>
    </xf>
    <xf numFmtId="0" fontId="150" fillId="20" borderId="176" xfId="0" applyFont="1" applyFill="1" applyBorder="1" applyAlignment="1">
      <alignment horizontal="center" vertical="center" wrapText="1"/>
    </xf>
    <xf numFmtId="0" fontId="123" fillId="32" borderId="188" xfId="2" applyFont="1" applyFill="1" applyBorder="1" applyAlignment="1">
      <alignment horizontal="center" vertical="center" wrapText="1"/>
    </xf>
    <xf numFmtId="0" fontId="124" fillId="32" borderId="189" xfId="2" applyFont="1" applyFill="1" applyBorder="1" applyAlignment="1">
      <alignment horizontal="center" vertical="center" wrapText="1"/>
    </xf>
    <xf numFmtId="0" fontId="121" fillId="32" borderId="189" xfId="2" applyFont="1" applyFill="1" applyBorder="1" applyAlignment="1">
      <alignment horizontal="center" vertical="center"/>
    </xf>
    <xf numFmtId="0" fontId="121" fillId="32" borderId="190" xfId="2" applyFont="1" applyFill="1" applyBorder="1" applyAlignment="1">
      <alignment horizontal="center" vertical="center"/>
    </xf>
    <xf numFmtId="0" fontId="145" fillId="39" borderId="105"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6"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3"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1" xfId="1" applyBorder="1" applyAlignment="1" applyProtection="1">
      <alignment vertical="center" wrapText="1"/>
    </xf>
    <xf numFmtId="0" fontId="8" fillId="0" borderId="193" xfId="1" applyFill="1" applyBorder="1" applyAlignment="1" applyProtection="1">
      <alignment vertical="center" wrapText="1"/>
    </xf>
    <xf numFmtId="180" fontId="50" fillId="12" borderId="202"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0"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7" xfId="2" applyFont="1" applyFill="1" applyBorder="1" applyAlignment="1">
      <alignment horizontal="center" vertical="center" wrapText="1" shrinkToFit="1"/>
    </xf>
    <xf numFmtId="0" fontId="21" fillId="0" borderId="94"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185" fontId="177" fillId="0" borderId="0" xfId="0" applyNumberFormat="1" applyFont="1" applyAlignment="1">
      <alignment horizontal="left" vertical="center"/>
    </xf>
    <xf numFmtId="14" fontId="112" fillId="22" borderId="149" xfId="2" applyNumberFormat="1" applyFont="1" applyFill="1" applyBorder="1" applyAlignment="1">
      <alignment vertical="center" shrinkToFit="1"/>
    </xf>
    <xf numFmtId="0" fontId="173" fillId="20" borderId="162" xfId="1" applyFont="1" applyFill="1" applyBorder="1" applyAlignment="1" applyProtection="1">
      <alignment horizontal="left" vertical="top" wrapText="1"/>
    </xf>
    <xf numFmtId="0" fontId="28" fillId="22" borderId="203" xfId="0" applyFont="1" applyFill="1" applyBorder="1" applyAlignment="1">
      <alignment horizontal="center" vertical="center" wrapText="1"/>
    </xf>
    <xf numFmtId="14" fontId="29" fillId="22" borderId="204" xfId="2" applyNumberFormat="1" applyFont="1" applyFill="1" applyBorder="1" applyAlignment="1">
      <alignment horizontal="center" vertical="center" shrinkToFit="1"/>
    </xf>
    <xf numFmtId="0" fontId="108" fillId="22" borderId="205" xfId="2" applyFont="1" applyFill="1" applyBorder="1">
      <alignment vertical="center"/>
    </xf>
    <xf numFmtId="0" fontId="178" fillId="0" borderId="150" xfId="0" applyFont="1" applyBorder="1" applyAlignment="1">
      <alignment horizontal="left" vertical="top" wrapText="1"/>
    </xf>
    <xf numFmtId="14" fontId="108" fillId="22" borderId="206" xfId="1" applyNumberFormat="1" applyFont="1" applyFill="1" applyBorder="1" applyAlignment="1" applyProtection="1">
      <alignment vertical="center" wrapText="1"/>
    </xf>
    <xf numFmtId="14" fontId="108" fillId="22" borderId="208"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69" xfId="1" applyFont="1" applyFill="1" applyBorder="1" applyAlignment="1" applyProtection="1">
      <alignment vertical="top" wrapText="1"/>
    </xf>
    <xf numFmtId="0" fontId="91" fillId="24" borderId="0" xfId="2" applyFont="1" applyFill="1">
      <alignment vertical="center"/>
    </xf>
    <xf numFmtId="56" fontId="108" fillId="22" borderId="205"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73" fillId="0" borderId="0" xfId="0" applyFont="1" applyAlignment="1">
      <alignment horizontal="left" vertical="top" wrapText="1"/>
    </xf>
    <xf numFmtId="0" fontId="18" fillId="22" borderId="211" xfId="2" applyFont="1" applyFill="1" applyBorder="1" applyAlignment="1">
      <alignment horizontal="center" vertical="center" wrapText="1"/>
    </xf>
    <xf numFmtId="0" fontId="183" fillId="5" borderId="17" xfId="2" applyFont="1" applyFill="1" applyBorder="1">
      <alignment vertical="center"/>
    </xf>
    <xf numFmtId="0" fontId="173" fillId="0" borderId="162" xfId="0" applyFont="1" applyBorder="1" applyAlignment="1">
      <alignment horizontal="left" vertical="top" wrapText="1"/>
    </xf>
    <xf numFmtId="0" fontId="76" fillId="0" borderId="0" xfId="0" applyFont="1">
      <alignment vertical="center"/>
    </xf>
    <xf numFmtId="0" fontId="186" fillId="5" borderId="14" xfId="2" applyFont="1" applyFill="1" applyBorder="1">
      <alignment vertical="center"/>
    </xf>
    <xf numFmtId="0" fontId="185" fillId="0" borderId="147" xfId="0" applyFont="1" applyBorder="1">
      <alignment vertical="center"/>
    </xf>
    <xf numFmtId="0" fontId="103" fillId="42" borderId="130" xfId="0" applyFont="1" applyFill="1" applyBorder="1" applyAlignment="1">
      <alignment horizontal="center" vertical="center" wrapText="1"/>
    </xf>
    <xf numFmtId="0" fontId="184" fillId="40" borderId="0" xfId="0" applyFont="1" applyFill="1" applyAlignment="1">
      <alignment horizontal="center" vertical="center" wrapText="1"/>
    </xf>
    <xf numFmtId="0" fontId="173" fillId="0" borderId="212" xfId="1" applyFont="1" applyFill="1" applyBorder="1" applyAlignment="1" applyProtection="1">
      <alignment vertical="top" wrapText="1"/>
    </xf>
    <xf numFmtId="3" fontId="132" fillId="25" borderId="214" xfId="0" applyNumberFormat="1" applyFont="1" applyFill="1" applyBorder="1" applyAlignment="1">
      <alignment horizontal="right" vertical="center" wrapText="1"/>
    </xf>
    <xf numFmtId="184" fontId="132" fillId="25" borderId="214" xfId="0" applyNumberFormat="1" applyFont="1" applyFill="1" applyBorder="1" applyAlignment="1">
      <alignment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0" fontId="103" fillId="0" borderId="148"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21"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4"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0" fontId="198" fillId="25" borderId="216" xfId="0" applyFont="1" applyFill="1" applyBorder="1" applyAlignment="1">
      <alignment horizontal="left" vertical="center" wrapText="1"/>
    </xf>
    <xf numFmtId="0" fontId="198" fillId="25" borderId="216" xfId="0" applyFont="1" applyFill="1" applyBorder="1" applyAlignment="1">
      <alignment horizontal="left" vertical="center"/>
    </xf>
    <xf numFmtId="0" fontId="198" fillId="25" borderId="216" xfId="0" applyFont="1" applyFill="1" applyBorder="1" applyAlignment="1">
      <alignment horizontal="left" vertical="center" shrinkToFit="1"/>
    </xf>
    <xf numFmtId="0" fontId="199" fillId="25" borderId="216" xfId="0" applyFont="1" applyFill="1" applyBorder="1" applyAlignment="1">
      <alignment horizontal="left" vertical="center" shrinkToFit="1"/>
    </xf>
    <xf numFmtId="0" fontId="198" fillId="25" borderId="213" xfId="0" applyFont="1" applyFill="1" applyBorder="1" applyAlignment="1">
      <alignment horizontal="left" vertical="center" wrapText="1"/>
    </xf>
    <xf numFmtId="0" fontId="197" fillId="25" borderId="216" xfId="0" applyFont="1" applyFill="1" applyBorder="1" applyAlignment="1">
      <alignment horizontal="left" vertical="center" wrapText="1"/>
    </xf>
    <xf numFmtId="0" fontId="149" fillId="25" borderId="0" xfId="0" applyFont="1" applyFill="1" applyAlignment="1">
      <alignment vertical="top" wrapText="1"/>
    </xf>
    <xf numFmtId="0" fontId="171" fillId="20" borderId="209" xfId="0" applyFont="1" applyFill="1" applyBorder="1" applyAlignment="1">
      <alignment horizontal="left" vertical="center"/>
    </xf>
    <xf numFmtId="0" fontId="76" fillId="20" borderId="191" xfId="0" applyFont="1" applyFill="1" applyBorder="1" applyAlignment="1">
      <alignment horizontal="left" vertical="center"/>
    </xf>
    <xf numFmtId="14" fontId="76" fillId="20" borderId="191" xfId="0" applyNumberFormat="1" applyFont="1" applyFill="1" applyBorder="1" applyAlignment="1">
      <alignment horizontal="left" vertical="center"/>
    </xf>
    <xf numFmtId="14" fontId="76" fillId="20" borderId="210" xfId="0" applyNumberFormat="1" applyFont="1" applyFill="1" applyBorder="1" applyAlignment="1">
      <alignment horizontal="left" vertical="center"/>
    </xf>
    <xf numFmtId="0" fontId="140" fillId="20" borderId="0" xfId="0" applyFont="1" applyFill="1" applyAlignment="1">
      <alignment horizontal="center" vertical="center" wrapText="1"/>
    </xf>
    <xf numFmtId="14" fontId="37" fillId="20" borderId="146" xfId="17" applyNumberFormat="1" applyFont="1" applyFill="1" applyBorder="1" applyAlignment="1">
      <alignment horizontal="center" vertical="center" wrapText="1"/>
    </xf>
    <xf numFmtId="0" fontId="37" fillId="20" borderId="145" xfId="17" applyFont="1" applyFill="1" applyBorder="1" applyAlignment="1">
      <alignment horizontal="center" vertical="center" wrapText="1"/>
    </xf>
    <xf numFmtId="14" fontId="37" fillId="20" borderId="146" xfId="17" applyNumberFormat="1" applyFont="1" applyFill="1" applyBorder="1" applyAlignment="1">
      <alignment horizontal="center" vertical="center"/>
    </xf>
    <xf numFmtId="0" fontId="1" fillId="20" borderId="145" xfId="17" applyFill="1" applyBorder="1" applyAlignment="1">
      <alignment horizontal="center" vertical="center" wrapText="1"/>
    </xf>
    <xf numFmtId="14" fontId="1" fillId="20" borderId="146" xfId="17" applyNumberFormat="1" applyFill="1" applyBorder="1" applyAlignment="1">
      <alignment horizontal="center" vertical="center"/>
    </xf>
    <xf numFmtId="0" fontId="155" fillId="5" borderId="0" xfId="0" applyFont="1" applyFill="1">
      <alignment vertical="center"/>
    </xf>
    <xf numFmtId="185" fontId="140" fillId="0" borderId="0" xfId="0" applyNumberFormat="1" applyFont="1" applyAlignment="1">
      <alignment horizontal="left" vertical="center"/>
    </xf>
    <xf numFmtId="184" fontId="133" fillId="25" borderId="217" xfId="0" applyNumberFormat="1" applyFont="1" applyFill="1" applyBorder="1" applyAlignment="1">
      <alignment vertical="center" wrapText="1"/>
    </xf>
    <xf numFmtId="0" fontId="200" fillId="25" borderId="216" xfId="0" applyFont="1" applyFill="1" applyBorder="1" applyAlignment="1">
      <alignment horizontal="left" vertical="center" shrinkToFit="1"/>
    </xf>
    <xf numFmtId="184" fontId="133" fillId="25" borderId="215" xfId="0" applyNumberFormat="1" applyFont="1" applyFill="1" applyBorder="1" applyAlignment="1">
      <alignment vertical="center" wrapText="1"/>
    </xf>
    <xf numFmtId="0" fontId="199" fillId="25" borderId="216" xfId="0" applyFont="1" applyFill="1" applyBorder="1" applyAlignment="1">
      <alignment horizontal="left" vertical="center" wrapText="1"/>
    </xf>
    <xf numFmtId="0" fontId="208" fillId="25" borderId="216" xfId="0" applyFont="1" applyFill="1" applyBorder="1" applyAlignment="1">
      <alignment horizontal="left" vertical="center" shrinkToFit="1"/>
    </xf>
    <xf numFmtId="0" fontId="156" fillId="0" borderId="0" xfId="17" applyFont="1" applyAlignment="1">
      <alignment horizontal="left" vertical="center"/>
    </xf>
    <xf numFmtId="0" fontId="0" fillId="39" borderId="0" xfId="0" applyFill="1">
      <alignment vertical="center"/>
    </xf>
    <xf numFmtId="0" fontId="187" fillId="39" borderId="0" xfId="0" applyFont="1" applyFill="1">
      <alignment vertical="center"/>
    </xf>
    <xf numFmtId="0" fontId="188"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22" xfId="0" applyFont="1" applyFill="1" applyBorder="1" applyAlignment="1">
      <alignment horizontal="left" vertical="center"/>
    </xf>
    <xf numFmtId="14" fontId="76" fillId="20" borderId="223" xfId="0" applyNumberFormat="1" applyFont="1" applyFill="1" applyBorder="1" applyAlignment="1">
      <alignment horizontal="left" vertical="center"/>
    </xf>
    <xf numFmtId="0" fontId="213" fillId="0" borderId="212" xfId="1" applyFont="1" applyFill="1" applyBorder="1" applyAlignment="1" applyProtection="1">
      <alignment vertical="top" wrapText="1"/>
    </xf>
    <xf numFmtId="177" fontId="1" fillId="20" borderId="224" xfId="2" applyNumberFormat="1" applyFont="1" applyFill="1" applyBorder="1" applyAlignment="1">
      <alignment horizontal="center" vertical="center" wrapText="1"/>
    </xf>
    <xf numFmtId="0" fontId="23" fillId="20" borderId="225"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4" fillId="20" borderId="227" xfId="2" applyFont="1" applyFill="1" applyBorder="1" applyAlignment="1">
      <alignment horizontal="center" vertical="center"/>
    </xf>
    <xf numFmtId="177" fontId="214" fillId="20" borderId="227" xfId="2" applyNumberFormat="1" applyFont="1" applyFill="1" applyBorder="1" applyAlignment="1">
      <alignment horizontal="center" vertical="center" shrinkToFit="1"/>
    </xf>
    <xf numFmtId="0" fontId="215" fillId="0" borderId="227" xfId="0" applyFont="1" applyBorder="1" applyAlignment="1">
      <alignment horizontal="center" vertical="center" wrapText="1"/>
    </xf>
    <xf numFmtId="177" fontId="13" fillId="20" borderId="227" xfId="2" applyNumberFormat="1" applyFont="1" applyFill="1" applyBorder="1" applyAlignment="1">
      <alignment horizontal="center" vertical="center" wrapText="1"/>
    </xf>
    <xf numFmtId="0" fontId="214" fillId="20" borderId="10" xfId="2" applyFont="1" applyFill="1" applyBorder="1" applyAlignment="1">
      <alignment horizontal="center" vertical="center"/>
    </xf>
    <xf numFmtId="177" fontId="214"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26" xfId="2" applyNumberFormat="1" applyFont="1" applyFill="1" applyBorder="1" applyAlignment="1">
      <alignment horizontal="center" vertical="center" shrinkToFit="1"/>
    </xf>
    <xf numFmtId="177" fontId="1" fillId="20" borderId="226" xfId="2" applyNumberFormat="1" applyFont="1" applyFill="1" applyBorder="1" applyAlignment="1">
      <alignment horizontal="center" vertical="center" wrapText="1"/>
    </xf>
    <xf numFmtId="0" fontId="23" fillId="20" borderId="226" xfId="2" applyFont="1" applyFill="1" applyBorder="1" applyAlignment="1">
      <alignment horizontal="center" vertical="center" wrapText="1"/>
    </xf>
    <xf numFmtId="0" fontId="6" fillId="0" borderId="226" xfId="2" applyBorder="1">
      <alignment vertical="center"/>
    </xf>
    <xf numFmtId="0" fontId="6" fillId="0" borderId="226"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108" fillId="0" borderId="200" xfId="2" applyFont="1" applyBorder="1" applyAlignment="1">
      <alignment horizontal="left" vertical="top" wrapText="1"/>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8" fillId="0" borderId="192" xfId="1" applyBorder="1" applyAlignment="1" applyProtection="1">
      <alignment vertical="center"/>
    </xf>
    <xf numFmtId="0" fontId="219" fillId="22" borderId="0" xfId="0" applyFont="1" applyFill="1" applyAlignment="1">
      <alignment horizontal="center" vertical="center" wrapText="1"/>
    </xf>
    <xf numFmtId="0" fontId="103" fillId="44" borderId="130" xfId="0" applyFont="1" applyFill="1" applyBorder="1" applyAlignment="1">
      <alignment horizontal="center" vertical="center" wrapText="1"/>
    </xf>
    <xf numFmtId="185" fontId="181" fillId="0" borderId="0" xfId="0" applyNumberFormat="1" applyFont="1">
      <alignment vertical="center"/>
    </xf>
    <xf numFmtId="0" fontId="174" fillId="3" borderId="9" xfId="2" applyFont="1" applyFill="1" applyBorder="1" applyAlignment="1">
      <alignment horizontal="center" vertical="center" wrapText="1"/>
    </xf>
    <xf numFmtId="0" fontId="167" fillId="34" borderId="229" xfId="1" applyFont="1" applyFill="1" applyBorder="1" applyAlignment="1" applyProtection="1">
      <alignment horizontal="center" vertical="center" wrapText="1"/>
    </xf>
    <xf numFmtId="185" fontId="181" fillId="0" borderId="0" xfId="0" applyNumberFormat="1" applyFont="1" applyAlignment="1">
      <alignment horizontal="left" vertical="center"/>
    </xf>
    <xf numFmtId="0" fontId="220" fillId="0" borderId="212" xfId="1" applyFont="1" applyFill="1" applyBorder="1" applyAlignment="1" applyProtection="1">
      <alignment vertical="top" wrapText="1"/>
    </xf>
    <xf numFmtId="0" fontId="158" fillId="32" borderId="189" xfId="2" applyFont="1" applyFill="1" applyBorder="1" applyAlignment="1">
      <alignment horizontal="left" vertical="center" shrinkToFit="1"/>
    </xf>
    <xf numFmtId="0" fontId="221" fillId="0" borderId="212" xfId="1" applyFont="1" applyFill="1" applyBorder="1" applyAlignment="1" applyProtection="1">
      <alignment vertical="top" wrapText="1"/>
    </xf>
    <xf numFmtId="0" fontId="0" fillId="46" borderId="0" xfId="0" applyFill="1">
      <alignment vertical="center"/>
    </xf>
    <xf numFmtId="14" fontId="114" fillId="20" borderId="146" xfId="17" applyNumberFormat="1" applyFont="1" applyFill="1" applyBorder="1" applyAlignment="1">
      <alignment horizontal="center" vertical="center" wrapText="1"/>
    </xf>
    <xf numFmtId="0" fontId="142" fillId="20" borderId="0" xfId="1" applyFont="1" applyFill="1" applyAlignment="1" applyProtection="1">
      <alignment horizontal="center" vertical="center" wrapText="1"/>
    </xf>
    <xf numFmtId="56" fontId="114" fillId="20" borderId="145" xfId="17" applyNumberFormat="1" applyFont="1" applyFill="1" applyBorder="1" applyAlignment="1">
      <alignment horizontal="center" vertical="center" wrapText="1"/>
    </xf>
    <xf numFmtId="0" fontId="6" fillId="0" borderId="0" xfId="4"/>
    <xf numFmtId="0" fontId="112" fillId="22" borderId="9" xfId="2" applyFont="1" applyFill="1" applyBorder="1" applyAlignment="1">
      <alignment horizontal="center" vertical="center"/>
    </xf>
    <xf numFmtId="0" fontId="8" fillId="0" borderId="230" xfId="1" applyBorder="1" applyAlignment="1" applyProtection="1">
      <alignment vertical="center"/>
    </xf>
    <xf numFmtId="0" fontId="112" fillId="22" borderId="232" xfId="2" applyFont="1" applyFill="1" applyBorder="1" applyAlignment="1">
      <alignment horizontal="center" vertical="center"/>
    </xf>
    <xf numFmtId="0" fontId="226" fillId="0" borderId="129" xfId="1" applyFont="1" applyFill="1" applyBorder="1" applyAlignment="1" applyProtection="1">
      <alignment horizontal="left" vertical="top" wrapText="1"/>
    </xf>
    <xf numFmtId="0" fontId="112" fillId="3" borderId="0" xfId="2" applyFont="1" applyFill="1" applyAlignment="1">
      <alignment horizontal="center" vertical="center"/>
    </xf>
    <xf numFmtId="14" fontId="112" fillId="3" borderId="0" xfId="2" applyNumberFormat="1" applyFont="1" applyFill="1" applyAlignment="1">
      <alignment horizontal="center" vertical="center"/>
    </xf>
    <xf numFmtId="0" fontId="174" fillId="3" borderId="9" xfId="2" applyFont="1" applyFill="1" applyBorder="1" applyAlignment="1">
      <alignment horizontal="center" vertical="center" shrinkToFit="1"/>
    </xf>
    <xf numFmtId="3" fontId="176" fillId="25" borderId="0" xfId="0" applyNumberFormat="1" applyFont="1" applyFill="1" applyAlignment="1">
      <alignment vertical="center" wrapText="1"/>
    </xf>
    <xf numFmtId="10" fontId="133" fillId="25" borderId="214" xfId="0" applyNumberFormat="1" applyFont="1" applyFill="1" applyBorder="1" applyAlignment="1">
      <alignment horizontal="center" vertical="center" wrapText="1"/>
    </xf>
    <xf numFmtId="10" fontId="125" fillId="43" borderId="0" xfId="0" applyNumberFormat="1" applyFont="1" applyFill="1" applyAlignment="1">
      <alignment horizontal="center" vertical="center" wrapText="1"/>
    </xf>
    <xf numFmtId="10" fontId="153" fillId="43" borderId="0" xfId="0" applyNumberFormat="1" applyFont="1" applyFill="1" applyAlignment="1">
      <alignment horizontal="center" vertical="center" wrapText="1"/>
    </xf>
    <xf numFmtId="10" fontId="206" fillId="43" borderId="0" xfId="0" applyNumberFormat="1" applyFont="1" applyFill="1" applyAlignment="1">
      <alignment horizontal="center" vertical="center" wrapText="1"/>
    </xf>
    <xf numFmtId="0" fontId="13" fillId="20" borderId="145" xfId="17" applyFont="1" applyFill="1" applyBorder="1" applyAlignment="1">
      <alignment horizontal="center" vertical="center" wrapText="1"/>
    </xf>
    <xf numFmtId="14" fontId="13" fillId="20" borderId="146" xfId="17" applyNumberFormat="1" applyFont="1" applyFill="1" applyBorder="1" applyAlignment="1">
      <alignment horizontal="center" vertical="center"/>
    </xf>
    <xf numFmtId="0" fontId="227" fillId="0" borderId="207" xfId="1" applyFont="1" applyFill="1" applyBorder="1" applyAlignment="1" applyProtection="1">
      <alignment vertical="top" wrapText="1"/>
    </xf>
    <xf numFmtId="0" fontId="109" fillId="22" borderId="167" xfId="1" applyFont="1" applyFill="1" applyBorder="1" applyAlignment="1" applyProtection="1">
      <alignment horizontal="center" vertical="center" wrapText="1"/>
    </xf>
    <xf numFmtId="0" fontId="76" fillId="22" borderId="191" xfId="0" applyFont="1" applyFill="1" applyBorder="1" applyAlignment="1">
      <alignment horizontal="left" vertical="center"/>
    </xf>
    <xf numFmtId="0" fontId="76" fillId="47" borderId="191" xfId="0" applyFont="1" applyFill="1" applyBorder="1" applyAlignment="1">
      <alignment horizontal="left" vertical="center"/>
    </xf>
    <xf numFmtId="0" fontId="76" fillId="48" borderId="191" xfId="0" applyFont="1" applyFill="1" applyBorder="1" applyAlignment="1">
      <alignment horizontal="left" vertical="center"/>
    </xf>
    <xf numFmtId="0" fontId="76" fillId="49" borderId="191" xfId="0" applyFont="1" applyFill="1" applyBorder="1" applyAlignment="1">
      <alignment horizontal="left" vertical="center"/>
    </xf>
    <xf numFmtId="0" fontId="76" fillId="36" borderId="191" xfId="0" applyFont="1" applyFill="1" applyBorder="1" applyAlignment="1">
      <alignment horizontal="left" vertical="center"/>
    </xf>
    <xf numFmtId="0" fontId="228" fillId="0" borderId="0" xfId="0" applyFont="1" applyAlignment="1">
      <alignment vertical="top" wrapText="1"/>
    </xf>
    <xf numFmtId="0" fontId="17" fillId="5" borderId="0" xfId="4" applyFont="1" applyFill="1"/>
    <xf numFmtId="14" fontId="190" fillId="20" borderId="146" xfId="0" applyNumberFormat="1" applyFont="1" applyFill="1" applyBorder="1" applyAlignment="1">
      <alignment horizontal="center" vertical="center"/>
    </xf>
    <xf numFmtId="0" fontId="118" fillId="20" borderId="0" xfId="0" applyFont="1" applyFill="1" applyAlignment="1">
      <alignment horizontal="center" vertical="center"/>
    </xf>
    <xf numFmtId="0" fontId="114" fillId="22" borderId="145" xfId="17" applyFont="1" applyFill="1" applyBorder="1" applyAlignment="1">
      <alignment horizontal="center" vertical="center" wrapText="1"/>
    </xf>
    <xf numFmtId="14" fontId="114" fillId="22" borderId="146" xfId="17" applyNumberFormat="1" applyFont="1" applyFill="1" applyBorder="1" applyAlignment="1">
      <alignment horizontal="center" vertical="center"/>
    </xf>
    <xf numFmtId="0" fontId="8" fillId="0" borderId="230" xfId="1" applyBorder="1" applyAlignment="1" applyProtection="1">
      <alignment horizontal="left" vertical="center" wrapText="1"/>
    </xf>
    <xf numFmtId="14" fontId="23" fillId="22" borderId="146" xfId="17" applyNumberFormat="1" applyFont="1" applyFill="1" applyBorder="1" applyAlignment="1">
      <alignment horizontal="center" vertical="center"/>
    </xf>
    <xf numFmtId="0" fontId="76" fillId="22" borderId="0" xfId="0" applyFont="1" applyFill="1">
      <alignment vertical="center"/>
    </xf>
    <xf numFmtId="0" fontId="142" fillId="22" borderId="145" xfId="17" applyFont="1" applyFill="1" applyBorder="1" applyAlignment="1">
      <alignment horizontal="center" vertical="center" wrapText="1"/>
    </xf>
    <xf numFmtId="14" fontId="142" fillId="22" borderId="146" xfId="17" applyNumberFormat="1" applyFont="1" applyFill="1" applyBorder="1" applyAlignment="1">
      <alignment horizontal="center" vertical="center" wrapText="1"/>
    </xf>
    <xf numFmtId="0" fontId="37" fillId="22" borderId="145" xfId="17" applyFont="1" applyFill="1" applyBorder="1" applyAlignment="1">
      <alignment horizontal="center" vertical="center" wrapText="1"/>
    </xf>
    <xf numFmtId="0" fontId="209" fillId="25" borderId="216" xfId="0" applyFont="1" applyFill="1" applyBorder="1" applyAlignment="1">
      <alignment horizontal="left" vertical="center"/>
    </xf>
    <xf numFmtId="177" fontId="189" fillId="25" borderId="0" xfId="0" applyNumberFormat="1" applyFont="1" applyFill="1">
      <alignment vertical="center"/>
    </xf>
    <xf numFmtId="0" fontId="232" fillId="25" borderId="216" xfId="0" applyFont="1" applyFill="1" applyBorder="1" applyAlignment="1">
      <alignment horizontal="left" vertical="center"/>
    </xf>
    <xf numFmtId="3" fontId="201" fillId="25" borderId="0" xfId="0" applyNumberFormat="1" applyFont="1" applyFill="1" applyAlignment="1">
      <alignment vertical="center" wrapText="1"/>
    </xf>
    <xf numFmtId="184" fontId="202" fillId="25" borderId="0" xfId="0" applyNumberFormat="1" applyFont="1" applyFill="1" applyAlignment="1">
      <alignment vertical="center" wrapText="1"/>
    </xf>
    <xf numFmtId="177" fontId="203" fillId="25" borderId="0" xfId="0" applyNumberFormat="1" applyFont="1" applyFill="1">
      <alignment vertical="center"/>
    </xf>
    <xf numFmtId="10" fontId="204" fillId="25" borderId="0" xfId="0" applyNumberFormat="1" applyFont="1" applyFill="1" applyAlignment="1">
      <alignment horizontal="center" vertical="center" wrapText="1"/>
    </xf>
    <xf numFmtId="184" fontId="233" fillId="25" borderId="217" xfId="0" applyNumberFormat="1" applyFont="1" applyFill="1" applyBorder="1" applyAlignment="1">
      <alignment vertical="center" wrapText="1"/>
    </xf>
    <xf numFmtId="0" fontId="217" fillId="25" borderId="218" xfId="0" applyFont="1" applyFill="1" applyBorder="1" applyAlignment="1">
      <alignment vertical="center" wrapText="1"/>
    </xf>
    <xf numFmtId="177" fontId="216" fillId="25" borderId="219" xfId="0" applyNumberFormat="1" applyFont="1" applyFill="1" applyBorder="1" applyAlignment="1">
      <alignment vertical="center" wrapText="1"/>
    </xf>
    <xf numFmtId="184" fontId="216" fillId="25" borderId="219" xfId="0" applyNumberFormat="1" applyFont="1" applyFill="1" applyBorder="1" applyAlignment="1">
      <alignment vertical="center" wrapText="1"/>
    </xf>
    <xf numFmtId="3" fontId="216" fillId="25" borderId="219" xfId="0" applyNumberFormat="1" applyFont="1" applyFill="1" applyBorder="1" applyAlignment="1">
      <alignment vertical="center" wrapText="1"/>
    </xf>
    <xf numFmtId="10" fontId="125" fillId="45" borderId="219" xfId="0" applyNumberFormat="1" applyFont="1" applyFill="1" applyBorder="1" applyAlignment="1">
      <alignment horizontal="center" vertical="center" wrapText="1"/>
    </xf>
    <xf numFmtId="184" fontId="216" fillId="25" borderId="220" xfId="0" applyNumberFormat="1" applyFont="1" applyFill="1" applyBorder="1" applyAlignment="1">
      <alignment vertical="center" wrapText="1"/>
    </xf>
    <xf numFmtId="0" fontId="111" fillId="25" borderId="0" xfId="0" applyFont="1" applyFill="1">
      <alignment vertical="center"/>
    </xf>
    <xf numFmtId="0" fontId="143" fillId="20" borderId="0" xfId="0" applyFont="1" applyFill="1" applyAlignment="1">
      <alignment vertical="top" wrapText="1"/>
    </xf>
    <xf numFmtId="0" fontId="143" fillId="25" borderId="0" xfId="0" applyFont="1" applyFill="1" applyAlignment="1">
      <alignment vertical="top" wrapText="1"/>
    </xf>
    <xf numFmtId="0" fontId="6" fillId="0" borderId="0" xfId="20">
      <alignment vertical="center"/>
    </xf>
    <xf numFmtId="0" fontId="224" fillId="0" borderId="0" xfId="20" applyFont="1">
      <alignment vertical="center"/>
    </xf>
    <xf numFmtId="0" fontId="7" fillId="3" borderId="0" xfId="20" applyFont="1" applyFill="1" applyAlignment="1">
      <alignment vertical="top"/>
    </xf>
    <xf numFmtId="0" fontId="230" fillId="3" borderId="0" xfId="20" applyFont="1" applyFill="1" applyAlignment="1">
      <alignment vertical="top"/>
    </xf>
    <xf numFmtId="0" fontId="6" fillId="3" borderId="0" xfId="20" applyFill="1" applyAlignment="1">
      <alignment horizontal="left" vertical="center"/>
    </xf>
    <xf numFmtId="0" fontId="6" fillId="0" borderId="0" xfId="4" applyAlignment="1">
      <alignment horizontal="center" vertical="center"/>
    </xf>
    <xf numFmtId="0" fontId="0" fillId="0" borderId="0" xfId="4" applyFont="1"/>
    <xf numFmtId="0" fontId="239" fillId="0" borderId="0" xfId="20" applyFont="1">
      <alignment vertical="center"/>
    </xf>
    <xf numFmtId="0" fontId="240" fillId="0" borderId="0" xfId="20" applyFont="1">
      <alignment vertical="center"/>
    </xf>
    <xf numFmtId="0" fontId="6" fillId="0" borderId="0" xfId="20" applyAlignment="1">
      <alignment horizontal="center" vertical="center"/>
    </xf>
    <xf numFmtId="0" fontId="241" fillId="0" borderId="0" xfId="20" applyFont="1">
      <alignment vertical="center"/>
    </xf>
    <xf numFmtId="0" fontId="108" fillId="52" borderId="0" xfId="4" applyFont="1" applyFill="1" applyAlignment="1">
      <alignment vertical="top"/>
    </xf>
    <xf numFmtId="0" fontId="108" fillId="52" borderId="0" xfId="20" applyFont="1" applyFill="1" applyAlignment="1">
      <alignment vertical="top"/>
    </xf>
    <xf numFmtId="0" fontId="7" fillId="52" borderId="0" xfId="4" applyFont="1" applyFill="1" applyAlignment="1">
      <alignment vertical="top"/>
    </xf>
    <xf numFmtId="0" fontId="57" fillId="52" borderId="0" xfId="20" applyFont="1" applyFill="1" applyAlignment="1">
      <alignment horizontal="center" vertical="center"/>
    </xf>
    <xf numFmtId="0" fontId="7" fillId="52" borderId="0" xfId="20" applyFont="1" applyFill="1" applyAlignment="1">
      <alignment vertical="top"/>
    </xf>
    <xf numFmtId="0" fontId="222" fillId="52" borderId="0" xfId="20" applyFont="1" applyFill="1" applyAlignment="1">
      <alignment vertical="top"/>
    </xf>
    <xf numFmtId="0" fontId="34" fillId="52" borderId="0" xfId="20" applyFont="1" applyFill="1" applyAlignment="1">
      <alignment vertical="top"/>
    </xf>
    <xf numFmtId="0" fontId="236" fillId="35" borderId="0" xfId="4" applyFont="1" applyFill="1"/>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57" fillId="39" borderId="0" xfId="0" applyFont="1" applyFill="1" applyAlignment="1">
      <alignment horizontal="left" vertical="top" wrapText="1"/>
    </xf>
    <xf numFmtId="0" fontId="207" fillId="39" borderId="0" xfId="0" applyFont="1" applyFill="1" applyAlignment="1">
      <alignment horizontal="center" vertical="center" wrapText="1"/>
    </xf>
    <xf numFmtId="0" fontId="212" fillId="39" borderId="0" xfId="0" applyFont="1" applyFill="1" applyAlignment="1">
      <alignment horizontal="center" vertical="center" wrapText="1"/>
    </xf>
    <xf numFmtId="0" fontId="0" fillId="39" borderId="0" xfId="0" applyFill="1" applyAlignment="1">
      <alignment horizontal="center" vertical="center"/>
    </xf>
    <xf numFmtId="0" fontId="10" fillId="6" borderId="142" xfId="17" applyFont="1" applyFill="1" applyBorder="1" applyAlignment="1">
      <alignment horizontal="left" vertical="center" wrapText="1"/>
    </xf>
    <xf numFmtId="0" fontId="10" fillId="6" borderId="140" xfId="17" applyFont="1" applyFill="1" applyBorder="1" applyAlignment="1">
      <alignment horizontal="left" vertical="center" wrapText="1"/>
    </xf>
    <xf numFmtId="0" fontId="10" fillId="6" borderId="143" xfId="17" applyFont="1" applyFill="1" applyBorder="1" applyAlignment="1">
      <alignment horizontal="left" vertical="center" wrapText="1"/>
    </xf>
    <xf numFmtId="0" fontId="37" fillId="22" borderId="177" xfId="17" applyFont="1" applyFill="1" applyBorder="1" applyAlignment="1">
      <alignment horizontal="left" vertical="top" wrapText="1"/>
    </xf>
    <xf numFmtId="0" fontId="37" fillId="22" borderId="178" xfId="17" applyFont="1" applyFill="1" applyBorder="1" applyAlignment="1">
      <alignment horizontal="left" vertical="top" wrapText="1"/>
    </xf>
    <xf numFmtId="0" fontId="37" fillId="22" borderId="179" xfId="17" applyFont="1" applyFill="1" applyBorder="1" applyAlignment="1">
      <alignment horizontal="left" vertical="top" wrapText="1"/>
    </xf>
    <xf numFmtId="0" fontId="37" fillId="20" borderId="177" xfId="17" applyFont="1" applyFill="1" applyBorder="1" applyAlignment="1">
      <alignment horizontal="left" vertical="top" wrapText="1"/>
    </xf>
    <xf numFmtId="0" fontId="37" fillId="20" borderId="178" xfId="17" applyFont="1" applyFill="1" applyBorder="1" applyAlignment="1">
      <alignment horizontal="left" vertical="top" wrapText="1"/>
    </xf>
    <xf numFmtId="0" fontId="37" fillId="20" borderId="179" xfId="17" applyFont="1" applyFill="1" applyBorder="1" applyAlignment="1">
      <alignment horizontal="left" vertical="top" wrapText="1"/>
    </xf>
    <xf numFmtId="0" fontId="13" fillId="20" borderId="177" xfId="2" applyFont="1" applyFill="1" applyBorder="1" applyAlignment="1">
      <alignment horizontal="left" vertical="top" wrapText="1"/>
    </xf>
    <xf numFmtId="0" fontId="13" fillId="20" borderId="178" xfId="2" applyFont="1" applyFill="1" applyBorder="1" applyAlignment="1">
      <alignment horizontal="left" vertical="top" wrapText="1"/>
    </xf>
    <xf numFmtId="0" fontId="13" fillId="20" borderId="179" xfId="2" applyFont="1" applyFill="1" applyBorder="1" applyAlignment="1">
      <alignment horizontal="left" vertical="top" wrapText="1"/>
    </xf>
    <xf numFmtId="0" fontId="120" fillId="20" borderId="177" xfId="2" applyFont="1" applyFill="1" applyBorder="1" applyAlignment="1">
      <alignment horizontal="left" vertical="top" wrapText="1"/>
    </xf>
    <xf numFmtId="0" fontId="120" fillId="20" borderId="178" xfId="2" applyFont="1" applyFill="1" applyBorder="1" applyAlignment="1">
      <alignment horizontal="left" vertical="top" wrapText="1"/>
    </xf>
    <xf numFmtId="0" fontId="120" fillId="20" borderId="179" xfId="2" applyFont="1" applyFill="1" applyBorder="1" applyAlignment="1">
      <alignment horizontal="left" vertical="top" wrapText="1"/>
    </xf>
    <xf numFmtId="0" fontId="13" fillId="22" borderId="177" xfId="2" applyFont="1" applyFill="1" applyBorder="1" applyAlignment="1">
      <alignment horizontal="left" vertical="top" wrapText="1"/>
    </xf>
    <xf numFmtId="0" fontId="13" fillId="22" borderId="178" xfId="2" applyFont="1" applyFill="1" applyBorder="1" applyAlignment="1">
      <alignment horizontal="left" vertical="top" wrapText="1"/>
    </xf>
    <xf numFmtId="0" fontId="13" fillId="22" borderId="179"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31"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114" fillId="20" borderId="177" xfId="17" applyFont="1" applyFill="1" applyBorder="1" applyAlignment="1">
      <alignment horizontal="left" vertical="top" wrapText="1"/>
    </xf>
    <xf numFmtId="0" fontId="114" fillId="20" borderId="178" xfId="17" applyFont="1" applyFill="1" applyBorder="1" applyAlignment="1">
      <alignment horizontal="left" vertical="top" wrapText="1"/>
    </xf>
    <xf numFmtId="0" fontId="114" fillId="20" borderId="179" xfId="17" applyFont="1" applyFill="1" applyBorder="1" applyAlignment="1">
      <alignment horizontal="left" vertical="top" wrapText="1"/>
    </xf>
    <xf numFmtId="0" fontId="13" fillId="20" borderId="177" xfId="17" applyFont="1" applyFill="1" applyBorder="1" applyAlignment="1">
      <alignment horizontal="left" vertical="top" wrapText="1"/>
    </xf>
    <xf numFmtId="0" fontId="13" fillId="20" borderId="178" xfId="17" applyFont="1" applyFill="1" applyBorder="1" applyAlignment="1">
      <alignment horizontal="left" vertical="top" wrapText="1"/>
    </xf>
    <xf numFmtId="0" fontId="13" fillId="20" borderId="179" xfId="17" applyFont="1" applyFill="1" applyBorder="1" applyAlignment="1">
      <alignment horizontal="left" vertical="top" wrapText="1"/>
    </xf>
    <xf numFmtId="0" fontId="37" fillId="20" borderId="228" xfId="17" applyFont="1" applyFill="1" applyBorder="1" applyAlignment="1">
      <alignment horizontal="left" vertical="top" wrapText="1"/>
    </xf>
    <xf numFmtId="0" fontId="37" fillId="20" borderId="145"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60" fillId="20" borderId="177" xfId="17" applyFont="1" applyFill="1" applyBorder="1" applyAlignment="1">
      <alignment horizontal="left" vertical="top" wrapText="1"/>
    </xf>
    <xf numFmtId="0" fontId="160" fillId="20" borderId="178" xfId="17" applyFont="1" applyFill="1" applyBorder="1" applyAlignment="1">
      <alignment horizontal="left" vertical="top" wrapText="1"/>
    </xf>
    <xf numFmtId="0" fontId="160" fillId="20" borderId="179" xfId="17" applyFont="1" applyFill="1" applyBorder="1" applyAlignment="1">
      <alignment horizontal="left" vertical="top" wrapText="1"/>
    </xf>
    <xf numFmtId="0" fontId="103" fillId="21" borderId="233" xfId="0" applyFont="1" applyFill="1" applyBorder="1" applyAlignment="1">
      <alignment horizontal="center" vertical="center" wrapText="1"/>
    </xf>
    <xf numFmtId="0" fontId="103" fillId="21" borderId="234" xfId="0" applyFont="1" applyFill="1" applyBorder="1" applyAlignment="1">
      <alignment horizontal="center" vertical="center" wrapText="1"/>
    </xf>
    <xf numFmtId="0" fontId="103" fillId="21" borderId="235" xfId="0" applyFont="1" applyFill="1" applyBorder="1" applyAlignment="1">
      <alignment horizontal="center" vertical="center" wrapText="1"/>
    </xf>
    <xf numFmtId="0" fontId="103" fillId="21" borderId="236" xfId="0" applyFont="1" applyFill="1" applyBorder="1" applyAlignment="1">
      <alignment horizontal="center" vertical="center" wrapText="1"/>
    </xf>
    <xf numFmtId="0" fontId="10" fillId="6" borderId="237" xfId="17" applyFont="1" applyFill="1" applyBorder="1" applyAlignment="1">
      <alignment horizontal="left" vertical="center" wrapText="1"/>
    </xf>
    <xf numFmtId="0" fontId="10" fillId="6" borderId="238" xfId="17" applyFont="1" applyFill="1" applyBorder="1" applyAlignment="1">
      <alignment horizontal="left" vertical="center" wrapText="1"/>
    </xf>
    <xf numFmtId="0" fontId="10" fillId="6" borderId="239" xfId="17" applyFont="1" applyFill="1" applyBorder="1" applyAlignment="1">
      <alignment horizontal="left" vertical="center" wrapText="1"/>
    </xf>
    <xf numFmtId="0" fontId="10" fillId="6" borderId="240" xfId="17" applyFont="1" applyFill="1" applyBorder="1" applyAlignment="1">
      <alignment horizontal="left" vertical="center" wrapText="1"/>
    </xf>
    <xf numFmtId="0" fontId="10" fillId="6" borderId="241" xfId="17" applyFont="1" applyFill="1" applyBorder="1" applyAlignment="1">
      <alignment horizontal="left" vertical="center" wrapText="1"/>
    </xf>
    <xf numFmtId="0" fontId="10" fillId="6" borderId="242" xfId="17" applyFont="1" applyFill="1" applyBorder="1" applyAlignment="1">
      <alignment horizontal="left" vertical="center" wrapText="1"/>
    </xf>
    <xf numFmtId="0" fontId="13" fillId="0" borderId="239" xfId="2" applyFont="1" applyBorder="1" applyAlignment="1">
      <alignment horizontal="center" vertical="center" wrapText="1"/>
    </xf>
    <xf numFmtId="0" fontId="13" fillId="0" borderId="243" xfId="2" applyFont="1" applyBorder="1" applyAlignment="1">
      <alignment horizontal="center" vertical="center" wrapText="1"/>
    </xf>
    <xf numFmtId="180" fontId="50" fillId="12" borderId="244" xfId="17" applyNumberFormat="1" applyFont="1" applyFill="1" applyBorder="1" applyAlignment="1">
      <alignment horizontal="center" vertical="center"/>
    </xf>
    <xf numFmtId="180" fontId="50" fillId="12" borderId="234" xfId="17" applyNumberFormat="1" applyFont="1" applyFill="1" applyBorder="1" applyAlignment="1">
      <alignment horizontal="center" vertical="center"/>
    </xf>
    <xf numFmtId="0" fontId="37" fillId="22" borderId="245" xfId="17" applyFont="1" applyFill="1" applyBorder="1" applyAlignment="1">
      <alignment horizontal="left" vertical="top" wrapText="1"/>
    </xf>
    <xf numFmtId="0" fontId="237" fillId="35" borderId="0" xfId="4" applyFont="1" applyFill="1" applyAlignment="1">
      <alignment vertical="top" wrapText="1"/>
    </xf>
    <xf numFmtId="0" fontId="238" fillId="35" borderId="0" xfId="20" applyFont="1" applyFill="1" applyAlignment="1">
      <alignment vertical="center" wrapText="1"/>
    </xf>
    <xf numFmtId="0" fontId="25" fillId="35" borderId="0" xfId="20" applyFont="1" applyFill="1">
      <alignment vertical="center"/>
    </xf>
    <xf numFmtId="0" fontId="211" fillId="50" borderId="0" xfId="20" applyFont="1" applyFill="1" applyAlignment="1">
      <alignment horizontal="center" vertical="center"/>
    </xf>
    <xf numFmtId="0" fontId="6" fillId="0" borderId="0" xfId="20">
      <alignment vertical="center"/>
    </xf>
    <xf numFmtId="0" fontId="21" fillId="0" borderId="0" xfId="20" applyFont="1" applyAlignment="1">
      <alignment horizontal="center" vertical="center"/>
    </xf>
    <xf numFmtId="0" fontId="229" fillId="0" borderId="0" xfId="20" applyFont="1" applyAlignment="1">
      <alignment horizontal="center" vertical="center"/>
    </xf>
    <xf numFmtId="0" fontId="34" fillId="9" borderId="0" xfId="20" applyFont="1" applyFill="1" applyAlignment="1">
      <alignment horizontal="center" vertical="center"/>
    </xf>
    <xf numFmtId="0" fontId="6" fillId="9" borderId="0" xfId="20" applyFill="1" applyAlignment="1">
      <alignment horizontal="center" vertical="center"/>
    </xf>
    <xf numFmtId="0" fontId="105" fillId="52" borderId="0" xfId="20" applyFont="1" applyFill="1" applyAlignment="1">
      <alignment horizontal="center" vertical="center"/>
    </xf>
    <xf numFmtId="0" fontId="225" fillId="52" borderId="0" xfId="20" applyFont="1" applyFill="1" applyAlignment="1">
      <alignment vertical="top" wrapText="1"/>
    </xf>
    <xf numFmtId="0" fontId="223" fillId="52" borderId="0" xfId="20" applyFont="1" applyFill="1" applyAlignment="1">
      <alignment vertical="top" wrapText="1"/>
    </xf>
    <xf numFmtId="0" fontId="6" fillId="52" borderId="0" xfId="20" applyFill="1" applyAlignment="1">
      <alignment vertical="top" wrapText="1"/>
    </xf>
    <xf numFmtId="0" fontId="51" fillId="51" borderId="0" xfId="20" applyFont="1" applyFill="1" applyAlignment="1">
      <alignment horizontal="left" vertical="center" wrapText="1"/>
    </xf>
    <xf numFmtId="0" fontId="235" fillId="51" borderId="0" xfId="20" applyFont="1" applyFill="1" applyAlignment="1">
      <alignment horizontal="left" vertical="center" wrapText="1"/>
    </xf>
    <xf numFmtId="0" fontId="73" fillId="25" borderId="217" xfId="0" applyFont="1" applyFill="1" applyBorder="1" applyAlignment="1">
      <alignment horizontal="center" vertical="center" wrapText="1"/>
    </xf>
    <xf numFmtId="0" fontId="168" fillId="25" borderId="0" xfId="0" applyFont="1" applyFill="1" applyAlignment="1">
      <alignment horizontal="left" vertical="top" wrapText="1"/>
    </xf>
    <xf numFmtId="0" fontId="172" fillId="25" borderId="216" xfId="0" applyFont="1" applyFill="1" applyBorder="1" applyAlignment="1">
      <alignment horizontal="left" vertical="top" wrapText="1"/>
    </xf>
    <xf numFmtId="0" fontId="172" fillId="25" borderId="0" xfId="0" applyFont="1" applyFill="1" applyAlignment="1">
      <alignment horizontal="left" vertical="top" wrapText="1"/>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0" borderId="107" xfId="0" applyFont="1" applyBorder="1" applyAlignment="1">
      <alignment horizontal="left" vertical="center"/>
    </xf>
    <xf numFmtId="0" fontId="105" fillId="31" borderId="0" xfId="0" applyFont="1" applyFill="1" applyAlignment="1">
      <alignment horizontal="left" vertical="center" wrapText="1"/>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107" fillId="24" borderId="108"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3" fontId="231" fillId="26" borderId="0" xfId="0" applyNumberFormat="1" applyFont="1" applyFill="1" applyAlignment="1">
      <alignment horizontal="center" vertical="center" wrapText="1"/>
    </xf>
    <xf numFmtId="0" fontId="104" fillId="20" borderId="0" xfId="0" applyFont="1" applyFill="1" applyAlignment="1">
      <alignment horizontal="left" vertical="center"/>
    </xf>
    <xf numFmtId="0" fontId="79" fillId="20" borderId="107" xfId="0" applyFont="1" applyFill="1" applyBorder="1" applyAlignment="1">
      <alignment horizontal="left" vertical="center"/>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172" fillId="25" borderId="0" xfId="0" applyFont="1" applyFill="1" applyAlignment="1">
      <alignment horizontal="left" vertical="top"/>
    </xf>
    <xf numFmtId="0" fontId="205" fillId="25" borderId="0" xfId="0" applyFont="1" applyFill="1" applyAlignment="1">
      <alignment horizontal="center" vertical="center" wrapText="1"/>
    </xf>
    <xf numFmtId="0" fontId="112" fillId="22" borderId="40" xfId="2" applyFont="1" applyFill="1" applyBorder="1" applyAlignment="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14" fontId="108" fillId="22" borderId="152" xfId="2" applyNumberFormat="1" applyFont="1" applyFill="1" applyBorder="1" applyAlignment="1">
      <alignment horizontal="center" vertical="center" wrapText="1" shrinkToFit="1"/>
    </xf>
    <xf numFmtId="14" fontId="108" fillId="22" borderId="150" xfId="2" applyNumberFormat="1" applyFont="1" applyFill="1" applyBorder="1" applyAlignment="1">
      <alignment horizontal="center" vertical="center" wrapText="1" shrinkToFit="1"/>
    </xf>
    <xf numFmtId="14" fontId="108" fillId="22" borderId="151" xfId="2" applyNumberFormat="1" applyFont="1" applyFill="1" applyBorder="1" applyAlignment="1">
      <alignment horizontal="center" vertical="center" wrapText="1" shrinkToFit="1"/>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49" xfId="2" applyNumberFormat="1" applyFont="1" applyFill="1" applyBorder="1" applyAlignment="1">
      <alignment horizontal="center" vertical="center" wrapText="1"/>
    </xf>
    <xf numFmtId="14" fontId="108" fillId="22" borderId="168" xfId="1" applyNumberFormat="1" applyFont="1" applyFill="1" applyBorder="1" applyAlignment="1" applyProtection="1">
      <alignment horizontal="center" vertical="center" wrapText="1"/>
    </xf>
    <xf numFmtId="0" fontId="108" fillId="22" borderId="168" xfId="2" applyFont="1" applyFill="1" applyBorder="1" applyAlignment="1">
      <alignment horizontal="center" vertical="center"/>
    </xf>
    <xf numFmtId="0" fontId="108" fillId="22" borderId="172" xfId="2" applyFont="1" applyFill="1" applyBorder="1" applyAlignment="1">
      <alignment horizontal="center" vertical="center"/>
    </xf>
    <xf numFmtId="14" fontId="108" fillId="22" borderId="153" xfId="1" applyNumberFormat="1" applyFont="1" applyFill="1" applyBorder="1" applyAlignment="1" applyProtection="1">
      <alignment horizontal="center" vertical="center" wrapText="1" shrinkToFit="1"/>
    </xf>
    <xf numFmtId="14" fontId="108" fillId="22" borderId="155" xfId="1" applyNumberFormat="1" applyFont="1" applyFill="1" applyBorder="1" applyAlignment="1" applyProtection="1">
      <alignment horizontal="center" vertical="center" wrapText="1" shrinkToFit="1"/>
    </xf>
    <xf numFmtId="14" fontId="108" fillId="22" borderId="154" xfId="1" applyNumberFormat="1" applyFont="1" applyFill="1" applyBorder="1" applyAlignment="1" applyProtection="1">
      <alignment horizontal="center" vertical="center" wrapText="1" shrinkToFit="1"/>
    </xf>
    <xf numFmtId="14" fontId="108" fillId="22" borderId="204"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49" xfId="2" applyNumberFormat="1" applyFont="1" applyFill="1" applyBorder="1" applyAlignment="1">
      <alignment horizontal="center" vertical="center" shrinkToFit="1"/>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14" fontId="108" fillId="22" borderId="197" xfId="1" applyNumberFormat="1" applyFont="1" applyFill="1" applyBorder="1" applyAlignment="1" applyProtection="1">
      <alignment horizontal="center" vertical="center" wrapText="1"/>
    </xf>
    <xf numFmtId="14" fontId="108" fillId="22" borderId="198" xfId="1" applyNumberFormat="1" applyFont="1" applyFill="1" applyBorder="1" applyAlignment="1" applyProtection="1">
      <alignment horizontal="center" vertical="center" wrapText="1"/>
    </xf>
    <xf numFmtId="14" fontId="108" fillId="22" borderId="199" xfId="1" applyNumberFormat="1" applyFont="1" applyFill="1" applyBorder="1" applyAlignment="1" applyProtection="1">
      <alignment horizontal="center" vertical="center" wrapText="1"/>
    </xf>
    <xf numFmtId="14" fontId="108" fillId="22" borderId="194" xfId="2" applyNumberFormat="1" applyFont="1" applyFill="1" applyBorder="1" applyAlignment="1">
      <alignment horizontal="center" vertical="center"/>
    </xf>
    <xf numFmtId="14" fontId="108" fillId="22" borderId="195" xfId="2" applyNumberFormat="1" applyFont="1" applyFill="1" applyBorder="1" applyAlignment="1">
      <alignment horizontal="center" vertical="center"/>
    </xf>
    <xf numFmtId="14" fontId="108" fillId="22" borderId="196" xfId="2" applyNumberFormat="1" applyFont="1" applyFill="1" applyBorder="1" applyAlignment="1">
      <alignment horizontal="center" vertical="center"/>
    </xf>
    <xf numFmtId="0" fontId="10" fillId="0" borderId="165"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7"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6"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109" fillId="20" borderId="159" xfId="1" applyFont="1" applyFill="1" applyBorder="1" applyAlignment="1" applyProtection="1">
      <alignment horizontal="center" vertical="center" wrapText="1" shrinkToFit="1"/>
    </xf>
    <xf numFmtId="0" fontId="28" fillId="20" borderId="160" xfId="2" applyFont="1" applyFill="1" applyBorder="1" applyAlignment="1">
      <alignment horizontal="center" vertical="center" wrapText="1" shrinkToFit="1"/>
    </xf>
    <xf numFmtId="0" fontId="28" fillId="20" borderId="161"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59" xfId="2" applyFont="1" applyFill="1" applyBorder="1" applyAlignment="1">
      <alignment horizontal="center" vertical="center" wrapText="1" shrinkToFit="1"/>
    </xf>
    <xf numFmtId="0" fontId="28" fillId="37" borderId="160" xfId="2" applyFont="1" applyFill="1" applyBorder="1" applyAlignment="1">
      <alignment horizontal="center" vertical="center" wrapText="1" shrinkToFit="1"/>
    </xf>
    <xf numFmtId="0" fontId="28" fillId="37" borderId="161"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7"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4" xfId="1" applyFont="1" applyFill="1" applyBorder="1" applyAlignment="1" applyProtection="1">
      <alignment horizontal="left" vertical="top" wrapText="1"/>
    </xf>
    <xf numFmtId="0" fontId="21" fillId="20" borderId="175" xfId="1" applyFont="1" applyFill="1" applyBorder="1" applyAlignment="1" applyProtection="1">
      <alignment horizontal="left" vertical="top"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80"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21"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21"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39"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00CC00"/>
      <color rgb="FF6DDDF7"/>
      <color rgb="FF6EF729"/>
      <color rgb="FFFF99FF"/>
      <color rgb="FFFF0066"/>
      <color rgb="FF3399FF"/>
      <color rgb="FFFFCC00"/>
      <color rgb="FF7BB2F5"/>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'9　感染症統計'!$A$7</c:f>
              <c:strCache>
                <c:ptCount val="1"/>
                <c:pt idx="0">
                  <c:v>2023年</c:v>
                </c:pt>
              </c:strCache>
            </c:strRef>
          </c:tx>
          <c:spPr>
            <a:ln w="63500" cap="rnd">
              <a:solidFill>
                <a:srgbClr val="FF0000"/>
              </a:solidFill>
              <a:round/>
            </a:ln>
            <a:effectLst/>
          </c:spPr>
          <c:marker>
            <c:symbol val="none"/>
          </c:marker>
          <c:val>
            <c:numRef>
              <c:f>'9　感染症統計'!$B$7:$M$7</c:f>
              <c:numCache>
                <c:formatCode>#,##0_ </c:formatCode>
                <c:ptCount val="12"/>
                <c:pt idx="0" formatCode="General">
                  <c:v>82</c:v>
                </c:pt>
                <c:pt idx="1">
                  <c:v>60</c:v>
                </c:pt>
                <c:pt idx="2">
                  <c:v>20</c:v>
                </c:pt>
              </c:numCache>
            </c:numRef>
          </c:val>
          <c:smooth val="0"/>
          <c:extLst>
            <c:ext xmlns:c16="http://schemas.microsoft.com/office/drawing/2014/chart" uri="{C3380CC4-5D6E-409C-BE32-E72D297353CC}">
              <c16:uniqueId val="{00000000-EF25-4824-8530-875CCEE0B185}"/>
            </c:ext>
          </c:extLst>
        </c:ser>
        <c:ser>
          <c:idx val="7"/>
          <c:order val="1"/>
          <c:tx>
            <c:strRef>
              <c:f>'9　感染症統計'!$A$8</c:f>
              <c:strCache>
                <c:ptCount val="1"/>
                <c:pt idx="0">
                  <c:v>2022年</c:v>
                </c:pt>
              </c:strCache>
            </c:strRef>
          </c:tx>
          <c:spPr>
            <a:ln w="25400" cap="rnd">
              <a:solidFill>
                <a:schemeClr val="accent6">
                  <a:lumMod val="75000"/>
                </a:schemeClr>
              </a:solidFill>
              <a:round/>
            </a:ln>
            <a:effectLst/>
          </c:spPr>
          <c:marker>
            <c:symbol val="none"/>
          </c:marker>
          <c:val>
            <c:numRef>
              <c:f>'9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'9　感染症統計'!$A$9</c:f>
              <c:strCache>
                <c:ptCount val="1"/>
                <c:pt idx="0">
                  <c:v>2021年</c:v>
                </c:pt>
              </c:strCache>
            </c:strRef>
          </c:tx>
          <c:spPr>
            <a:ln w="28575" cap="rnd">
              <a:solidFill>
                <a:schemeClr val="accent6"/>
              </a:solidFill>
              <a:round/>
            </a:ln>
            <a:effectLst/>
          </c:spPr>
          <c:marker>
            <c:symbol val="none"/>
          </c:marker>
          <c:val>
            <c:numRef>
              <c:f>'9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'9　感染症統計'!$A$10</c:f>
              <c:strCache>
                <c:ptCount val="1"/>
                <c:pt idx="0">
                  <c:v>2020年</c:v>
                </c:pt>
              </c:strCache>
            </c:strRef>
          </c:tx>
          <c:spPr>
            <a:ln w="12700" cap="rnd">
              <a:solidFill>
                <a:srgbClr val="FF0066"/>
              </a:solidFill>
              <a:round/>
            </a:ln>
            <a:effectLst/>
          </c:spPr>
          <c:marker>
            <c:symbol val="none"/>
          </c:marker>
          <c:val>
            <c:numRef>
              <c:f>'9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'9　感染症統計'!$A$11</c:f>
              <c:strCache>
                <c:ptCount val="1"/>
                <c:pt idx="0">
                  <c:v>2019年</c:v>
                </c:pt>
              </c:strCache>
            </c:strRef>
          </c:tx>
          <c:spPr>
            <a:ln w="19050" cap="rnd">
              <a:solidFill>
                <a:srgbClr val="0070C0"/>
              </a:solidFill>
              <a:round/>
            </a:ln>
            <a:effectLst/>
          </c:spPr>
          <c:marker>
            <c:symbol val="none"/>
          </c:marker>
          <c:val>
            <c:numRef>
              <c:f>'9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'9　感染症統計'!$A$12</c:f>
              <c:strCache>
                <c:ptCount val="1"/>
                <c:pt idx="0">
                  <c:v>2018年</c:v>
                </c:pt>
              </c:strCache>
            </c:strRef>
          </c:tx>
          <c:spPr>
            <a:ln w="12700" cap="rnd">
              <a:solidFill>
                <a:schemeClr val="accent4"/>
              </a:solidFill>
              <a:round/>
            </a:ln>
            <a:effectLst/>
          </c:spPr>
          <c:marker>
            <c:symbol val="none"/>
          </c:marker>
          <c:val>
            <c:numRef>
              <c:f>'9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'9　感染症統計'!$A$13</c:f>
              <c:strCache>
                <c:ptCount val="1"/>
                <c:pt idx="0">
                  <c:v>2017年</c:v>
                </c:pt>
              </c:strCache>
            </c:strRef>
          </c:tx>
          <c:spPr>
            <a:ln w="12700" cap="rnd">
              <a:solidFill>
                <a:schemeClr val="accent5"/>
              </a:solidFill>
              <a:round/>
            </a:ln>
            <a:effectLst/>
          </c:spPr>
          <c:marker>
            <c:symbol val="none"/>
          </c:marker>
          <c:val>
            <c:numRef>
              <c:f>'9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'9　感染症統計'!$A$14</c:f>
              <c:strCache>
                <c:ptCount val="1"/>
                <c:pt idx="0">
                  <c:v>2016年</c:v>
                </c:pt>
              </c:strCache>
            </c:strRef>
          </c:tx>
          <c:spPr>
            <a:ln w="12700" cap="rnd">
              <a:solidFill>
                <a:schemeClr val="tx2"/>
              </a:solidFill>
              <a:round/>
            </a:ln>
            <a:effectLst/>
          </c:spPr>
          <c:marker>
            <c:symbol val="none"/>
          </c:marker>
          <c:val>
            <c:numRef>
              <c:f>'9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'9　感染症統計'!$A$15</c:f>
              <c:strCache>
                <c:ptCount val="1"/>
                <c:pt idx="0">
                  <c:v>2015年</c:v>
                </c:pt>
              </c:strCache>
            </c:strRef>
          </c:tx>
          <c:spPr>
            <a:ln w="28575" cap="rnd">
              <a:solidFill>
                <a:schemeClr val="accent3">
                  <a:lumMod val="60000"/>
                </a:schemeClr>
              </a:solidFill>
              <a:round/>
            </a:ln>
            <a:effectLst/>
          </c:spPr>
          <c:marker>
            <c:symbol val="none"/>
          </c:marker>
          <c:val>
            <c:numRef>
              <c:f>'9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'9　感染症統計'!$P$7</c:f>
              <c:strCache>
                <c:ptCount val="1"/>
                <c:pt idx="0">
                  <c:v>2023年</c:v>
                </c:pt>
              </c:strCache>
            </c:strRef>
          </c:tx>
          <c:spPr>
            <a:ln w="63500" cap="rnd">
              <a:solidFill>
                <a:srgbClr val="FF0000"/>
              </a:solidFill>
              <a:round/>
            </a:ln>
            <a:effectLst/>
          </c:spPr>
          <c:marker>
            <c:symbol val="none"/>
          </c:marker>
          <c:val>
            <c:numRef>
              <c:f>'9　感染症統計'!$Q$7:$AB$7</c:f>
              <c:numCache>
                <c:formatCode>#,##0_ </c:formatCode>
                <c:ptCount val="12"/>
                <c:pt idx="0" formatCode="General">
                  <c:v>1</c:v>
                </c:pt>
                <c:pt idx="1">
                  <c:v>1</c:v>
                </c:pt>
                <c:pt idx="2">
                  <c:v>1</c:v>
                </c:pt>
              </c:numCache>
            </c:numRef>
          </c:val>
          <c:smooth val="0"/>
          <c:extLst>
            <c:ext xmlns:c16="http://schemas.microsoft.com/office/drawing/2014/chart" uri="{C3380CC4-5D6E-409C-BE32-E72D297353CC}">
              <c16:uniqueId val="{00000000-691A-4A61-BF12-3A5977548A2F}"/>
            </c:ext>
          </c:extLst>
        </c:ser>
        <c:ser>
          <c:idx val="7"/>
          <c:order val="1"/>
          <c:tx>
            <c:strRef>
              <c:f>'9　感染症統計'!$P$8</c:f>
              <c:strCache>
                <c:ptCount val="1"/>
                <c:pt idx="0">
                  <c:v>2022年</c:v>
                </c:pt>
              </c:strCache>
            </c:strRef>
          </c:tx>
          <c:spPr>
            <a:ln w="25400" cap="rnd">
              <a:solidFill>
                <a:schemeClr val="accent6">
                  <a:lumMod val="75000"/>
                </a:schemeClr>
              </a:solidFill>
              <a:round/>
            </a:ln>
            <a:effectLst/>
          </c:spPr>
          <c:marker>
            <c:symbol val="none"/>
          </c:marker>
          <c:val>
            <c:numRef>
              <c:f>'9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'9　感染症統計'!$P$9</c:f>
              <c:strCache>
                <c:ptCount val="1"/>
                <c:pt idx="0">
                  <c:v>2021年</c:v>
                </c:pt>
              </c:strCache>
            </c:strRef>
          </c:tx>
          <c:spPr>
            <a:ln w="28575" cap="rnd">
              <a:solidFill>
                <a:srgbClr val="FF0066"/>
              </a:solidFill>
              <a:round/>
            </a:ln>
            <a:effectLst/>
          </c:spPr>
          <c:marker>
            <c:symbol val="none"/>
          </c:marker>
          <c:val>
            <c:numRef>
              <c:f>'9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'9　感染症統計'!$P$10</c:f>
              <c:strCache>
                <c:ptCount val="1"/>
                <c:pt idx="0">
                  <c:v>2020年</c:v>
                </c:pt>
              </c:strCache>
            </c:strRef>
          </c:tx>
          <c:spPr>
            <a:ln w="28575" cap="rnd">
              <a:solidFill>
                <a:schemeClr val="accent2"/>
              </a:solidFill>
              <a:round/>
            </a:ln>
            <a:effectLst/>
          </c:spPr>
          <c:marker>
            <c:symbol val="none"/>
          </c:marker>
          <c:val>
            <c:numRef>
              <c:f>'9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'9　感染症統計'!$P$11</c:f>
              <c:strCache>
                <c:ptCount val="1"/>
                <c:pt idx="0">
                  <c:v>2019年</c:v>
                </c:pt>
              </c:strCache>
            </c:strRef>
          </c:tx>
          <c:spPr>
            <a:ln w="28575" cap="rnd">
              <a:solidFill>
                <a:schemeClr val="accent3">
                  <a:lumMod val="50000"/>
                </a:schemeClr>
              </a:solidFill>
              <a:round/>
            </a:ln>
            <a:effectLst/>
          </c:spPr>
          <c:marker>
            <c:symbol val="none"/>
          </c:marker>
          <c:val>
            <c:numRef>
              <c:f>'9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'9　感染症統計'!$P$12</c:f>
              <c:strCache>
                <c:ptCount val="1"/>
                <c:pt idx="0">
                  <c:v>2018年</c:v>
                </c:pt>
              </c:strCache>
            </c:strRef>
          </c:tx>
          <c:spPr>
            <a:ln w="28575" cap="rnd">
              <a:solidFill>
                <a:schemeClr val="accent4">
                  <a:lumMod val="75000"/>
                </a:schemeClr>
              </a:solidFill>
              <a:round/>
            </a:ln>
            <a:effectLst/>
          </c:spPr>
          <c:marker>
            <c:symbol val="none"/>
          </c:marker>
          <c:val>
            <c:numRef>
              <c:f>'9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'9　感染症統計'!$P$13</c:f>
              <c:strCache>
                <c:ptCount val="1"/>
                <c:pt idx="0">
                  <c:v>2017年</c:v>
                </c:pt>
              </c:strCache>
            </c:strRef>
          </c:tx>
          <c:spPr>
            <a:ln w="28575" cap="rnd">
              <a:solidFill>
                <a:schemeClr val="accent5"/>
              </a:solidFill>
              <a:round/>
            </a:ln>
            <a:effectLst/>
          </c:spPr>
          <c:marker>
            <c:symbol val="none"/>
          </c:marker>
          <c:val>
            <c:numRef>
              <c:f>'9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'9　感染症統計'!$P$14</c:f>
              <c:strCache>
                <c:ptCount val="1"/>
                <c:pt idx="0">
                  <c:v>2016年</c:v>
                </c:pt>
              </c:strCache>
            </c:strRef>
          </c:tx>
          <c:spPr>
            <a:ln w="28575" cap="rnd">
              <a:solidFill>
                <a:srgbClr val="3399FF"/>
              </a:solidFill>
              <a:round/>
            </a:ln>
            <a:effectLst/>
          </c:spPr>
          <c:marker>
            <c:symbol val="none"/>
          </c:marker>
          <c:val>
            <c:numRef>
              <c:f>'9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3.svg"/><Relationship Id="rId7" Type="http://schemas.openxmlformats.org/officeDocument/2006/relationships/image" Target="../media/image17.jpe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svg"/><Relationship Id="rId4" Type="http://schemas.openxmlformats.org/officeDocument/2006/relationships/image" Target="../media/image14.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571500</xdr:colOff>
      <xdr:row>38</xdr:row>
      <xdr:rowOff>114640</xdr:rowOff>
    </xdr:to>
    <xdr:pic>
      <xdr:nvPicPr>
        <xdr:cNvPr id="3" name="図 2">
          <a:extLst>
            <a:ext uri="{FF2B5EF4-FFF2-40B4-BE49-F238E27FC236}">
              <a16:creationId xmlns:a16="http://schemas.microsoft.com/office/drawing/2014/main" id="{A06FD802-4D72-C521-ED2C-E4D65ABC245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9768840" cy="676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137160</xdr:colOff>
      <xdr:row>17</xdr:row>
      <xdr:rowOff>472440</xdr:rowOff>
    </xdr:to>
    <xdr:pic>
      <xdr:nvPicPr>
        <xdr:cNvPr id="16" name="図 15" descr="感染性胃腸炎患者報告数　直近5シーズン">
          <a:extLst>
            <a:ext uri="{FF2B5EF4-FFF2-40B4-BE49-F238E27FC236}">
              <a16:creationId xmlns:a16="http://schemas.microsoft.com/office/drawing/2014/main" id="{2EFD1D44-1350-33F9-EAD2-C04A2068E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990600"/>
          <a:ext cx="733806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6.20</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10891"/>
            <a:gd name="adj6" fmla="val -2715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960844</xdr:colOff>
      <xdr:row>14</xdr:row>
      <xdr:rowOff>23987</xdr:rowOff>
    </xdr:from>
    <xdr:to>
      <xdr:col>10</xdr:col>
      <xdr:colOff>178762</xdr:colOff>
      <xdr:row>15</xdr:row>
      <xdr:rowOff>155746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215084" y="274432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70</xdr:row>
      <xdr:rowOff>0</xdr:rowOff>
    </xdr:from>
    <xdr:to>
      <xdr:col>4</xdr:col>
      <xdr:colOff>45720</xdr:colOff>
      <xdr:row>70</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106680</xdr:colOff>
      <xdr:row>16</xdr:row>
      <xdr:rowOff>21942</xdr:rowOff>
    </xdr:to>
    <xdr:pic>
      <xdr:nvPicPr>
        <xdr:cNvPr id="30" name="図 29">
          <a:extLst>
            <a:ext uri="{FF2B5EF4-FFF2-40B4-BE49-F238E27FC236}">
              <a16:creationId xmlns:a16="http://schemas.microsoft.com/office/drawing/2014/main" id="{8382E77E-C3C0-58E3-F087-F2E86FA3AEDE}"/>
            </a:ext>
          </a:extLst>
        </xdr:cNvPr>
        <xdr:cNvPicPr>
          <a:picLocks noChangeAspect="1"/>
        </xdr:cNvPicPr>
      </xdr:nvPicPr>
      <xdr:blipFill>
        <a:blip xmlns:r="http://schemas.openxmlformats.org/officeDocument/2006/relationships" r:embed="rId4"/>
        <a:stretch>
          <a:fillRect/>
        </a:stretch>
      </xdr:blipFill>
      <xdr:spPr>
        <a:xfrm>
          <a:off x="0" y="548640"/>
          <a:ext cx="1592580" cy="2528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316430</xdr:colOff>
      <xdr:row>8</xdr:row>
      <xdr:rowOff>150395</xdr:rowOff>
    </xdr:from>
    <xdr:to>
      <xdr:col>6</xdr:col>
      <xdr:colOff>529790</xdr:colOff>
      <xdr:row>11</xdr:row>
      <xdr:rowOff>226595</xdr:rowOff>
    </xdr:to>
    <xdr:sp macro="" textlink="">
      <xdr:nvSpPr>
        <xdr:cNvPr id="2" name="右矢印 4">
          <a:extLst>
            <a:ext uri="{FF2B5EF4-FFF2-40B4-BE49-F238E27FC236}">
              <a16:creationId xmlns:a16="http://schemas.microsoft.com/office/drawing/2014/main" id="{F0995DD6-9D14-4036-B8B8-9AB7DC6230B9}"/>
            </a:ext>
          </a:extLst>
        </xdr:cNvPr>
        <xdr:cNvSpPr/>
      </xdr:nvSpPr>
      <xdr:spPr>
        <a:xfrm>
          <a:off x="3120590" y="2421155"/>
          <a:ext cx="83058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120316</xdr:colOff>
      <xdr:row>5</xdr:row>
      <xdr:rowOff>8022</xdr:rowOff>
    </xdr:from>
    <xdr:to>
      <xdr:col>5</xdr:col>
      <xdr:colOff>113097</xdr:colOff>
      <xdr:row>14</xdr:row>
      <xdr:rowOff>216569</xdr:rowOff>
    </xdr:to>
    <xdr:sp macro="" textlink="">
      <xdr:nvSpPr>
        <xdr:cNvPr id="3" name="正方形/長方形 2">
          <a:extLst>
            <a:ext uri="{FF2B5EF4-FFF2-40B4-BE49-F238E27FC236}">
              <a16:creationId xmlns:a16="http://schemas.microsoft.com/office/drawing/2014/main" id="{5CABF9DD-4821-4A59-B34D-371BAFEF1E58}"/>
            </a:ext>
          </a:extLst>
        </xdr:cNvPr>
        <xdr:cNvSpPr>
          <a:spLocks noChangeArrowheads="1"/>
        </xdr:cNvSpPr>
      </xdr:nvSpPr>
      <xdr:spPr bwMode="auto">
        <a:xfrm>
          <a:off x="455596" y="1646322"/>
          <a:ext cx="2461661" cy="2486927"/>
        </a:xfrm>
        <a:prstGeom prst="rect">
          <a:avLst/>
        </a:prstGeom>
        <a:noFill/>
        <a:ln w="63500" algn="ctr">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5</xdr:row>
      <xdr:rowOff>64169</xdr:rowOff>
    </xdr:from>
    <xdr:to>
      <xdr:col>5</xdr:col>
      <xdr:colOff>79091</xdr:colOff>
      <xdr:row>14</xdr:row>
      <xdr:rowOff>152400</xdr:rowOff>
    </xdr:to>
    <xdr:grpSp>
      <xdr:nvGrpSpPr>
        <xdr:cNvPr id="4" name="グループ化 3">
          <a:extLst>
            <a:ext uri="{FF2B5EF4-FFF2-40B4-BE49-F238E27FC236}">
              <a16:creationId xmlns:a16="http://schemas.microsoft.com/office/drawing/2014/main" id="{9641B7A7-E97F-4B20-936C-2F0914D03862}"/>
            </a:ext>
          </a:extLst>
        </xdr:cNvPr>
        <xdr:cNvGrpSpPr/>
      </xdr:nvGrpSpPr>
      <xdr:grpSpPr>
        <a:xfrm>
          <a:off x="489284" y="1708485"/>
          <a:ext cx="2397175" cy="2350168"/>
          <a:chOff x="9529011" y="835499"/>
          <a:chExt cx="3399806" cy="3014606"/>
        </a:xfrm>
      </xdr:grpSpPr>
      <xdr:pic>
        <xdr:nvPicPr>
          <xdr:cNvPr id="5" name="図 4">
            <a:extLst>
              <a:ext uri="{FF2B5EF4-FFF2-40B4-BE49-F238E27FC236}">
                <a16:creationId xmlns:a16="http://schemas.microsoft.com/office/drawing/2014/main" id="{D5B4C47A-AF3B-8E5F-51BB-8ABC1107183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9529011" y="835499"/>
            <a:ext cx="3399806" cy="3014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a:extLst>
              <a:ext uri="{FF2B5EF4-FFF2-40B4-BE49-F238E27FC236}">
                <a16:creationId xmlns:a16="http://schemas.microsoft.com/office/drawing/2014/main" id="{6DCFE6E3-BF61-3D80-F4EA-AB39C0D0E472}"/>
              </a:ext>
            </a:extLst>
          </xdr:cNvPr>
          <xdr:cNvSpPr txBox="1"/>
        </xdr:nvSpPr>
        <xdr:spPr>
          <a:xfrm>
            <a:off x="10668000" y="891038"/>
            <a:ext cx="1280799" cy="945783"/>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ちょっとした手洗いでは防げません</a:t>
            </a:r>
          </a:p>
        </xdr:txBody>
      </xdr:sp>
    </xdr:grpSp>
    <xdr:clientData/>
  </xdr:twoCellAnchor>
  <xdr:twoCellAnchor>
    <xdr:from>
      <xdr:col>9</xdr:col>
      <xdr:colOff>513445</xdr:colOff>
      <xdr:row>16</xdr:row>
      <xdr:rowOff>19150</xdr:rowOff>
    </xdr:from>
    <xdr:to>
      <xdr:col>11</xdr:col>
      <xdr:colOff>1444990</xdr:colOff>
      <xdr:row>19</xdr:row>
      <xdr:rowOff>168442</xdr:rowOff>
    </xdr:to>
    <xdr:sp macro="" textlink="">
      <xdr:nvSpPr>
        <xdr:cNvPr id="7" name="フローチャート : せん孔テープ 7">
          <a:extLst>
            <a:ext uri="{FF2B5EF4-FFF2-40B4-BE49-F238E27FC236}">
              <a16:creationId xmlns:a16="http://schemas.microsoft.com/office/drawing/2014/main" id="{92214D1D-BF16-48D9-A23B-A419C2F566E8}"/>
            </a:ext>
          </a:extLst>
        </xdr:cNvPr>
        <xdr:cNvSpPr/>
      </xdr:nvSpPr>
      <xdr:spPr bwMode="auto">
        <a:xfrm>
          <a:off x="5703066" y="4294371"/>
          <a:ext cx="1950219" cy="975460"/>
        </a:xfrm>
        <a:prstGeom prst="flowChartPunchedTape">
          <a:avLst/>
        </a:prstGeom>
        <a:solidFill>
          <a:srgbClr val="E1FFFF"/>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100"/>
            </a:lnSpc>
          </a:pPr>
          <a:r>
            <a:rPr kumimoji="1" lang="ja-JP" altLang="en-US" sz="1000" b="1"/>
            <a:t>    </a:t>
          </a:r>
          <a:r>
            <a:rPr kumimoji="1" lang="ja-JP" altLang="ja-JP" sz="1100" b="1">
              <a:effectLst/>
              <a:latin typeface="+mn-lt"/>
              <a:ea typeface="+mn-ea"/>
              <a:cs typeface="+mn-cs"/>
            </a:rPr>
            <a:t>体調不良者や健康保菌者は</a:t>
          </a:r>
          <a:endParaRPr lang="ja-JP" altLang="ja-JP" sz="1100" b="1">
            <a:effectLst/>
          </a:endParaRPr>
        </a:p>
        <a:p>
          <a:pPr algn="ctr">
            <a:lnSpc>
              <a:spcPts val="1100"/>
            </a:lnSpc>
          </a:pPr>
          <a:r>
            <a:rPr kumimoji="1" lang="ja-JP" altLang="ja-JP" sz="1100" b="1">
              <a:effectLst/>
              <a:latin typeface="+mn-lt"/>
              <a:ea typeface="+mn-ea"/>
              <a:cs typeface="+mn-cs"/>
            </a:rPr>
            <a:t>調理に従事してはいけません</a:t>
          </a:r>
          <a:r>
            <a:rPr kumimoji="1" lang="en-US" altLang="ja-JP" sz="1100" b="1">
              <a:effectLst/>
              <a:latin typeface="+mn-lt"/>
              <a:ea typeface="+mn-ea"/>
              <a:cs typeface="+mn-cs"/>
            </a:rPr>
            <a:t>!</a:t>
          </a:r>
          <a:endParaRPr lang="ja-JP" altLang="ja-JP" sz="1100" b="1">
            <a:effectLst/>
          </a:endParaRPr>
        </a:p>
      </xdr:txBody>
    </xdr:sp>
    <xdr:clientData/>
  </xdr:twoCellAnchor>
  <xdr:oneCellAnchor>
    <xdr:from>
      <xdr:col>11</xdr:col>
      <xdr:colOff>1491916</xdr:colOff>
      <xdr:row>16</xdr:row>
      <xdr:rowOff>66575</xdr:rowOff>
    </xdr:from>
    <xdr:ext cx="1132171" cy="1226820"/>
    <xdr:pic>
      <xdr:nvPicPr>
        <xdr:cNvPr id="8" name="図 2">
          <a:extLst>
            <a:ext uri="{FF2B5EF4-FFF2-40B4-BE49-F238E27FC236}">
              <a16:creationId xmlns:a16="http://schemas.microsoft.com/office/drawing/2014/main" id="{2D69EE7C-9061-4E01-A88B-04901549F9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7702216" y="4356635"/>
          <a:ext cx="1132171" cy="122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32084</xdr:colOff>
      <xdr:row>6</xdr:row>
      <xdr:rowOff>208548</xdr:rowOff>
    </xdr:from>
    <xdr:to>
      <xdr:col>5</xdr:col>
      <xdr:colOff>56148</xdr:colOff>
      <xdr:row>12</xdr:row>
      <xdr:rowOff>0</xdr:rowOff>
    </xdr:to>
    <xdr:pic>
      <xdr:nvPicPr>
        <xdr:cNvPr id="9" name="図 8">
          <a:extLst>
            <a:ext uri="{FF2B5EF4-FFF2-40B4-BE49-F238E27FC236}">
              <a16:creationId xmlns:a16="http://schemas.microsoft.com/office/drawing/2014/main" id="{EC276865-360D-4976-8523-3496942611C2}"/>
            </a:ext>
          </a:extLst>
        </xdr:cNvPr>
        <xdr:cNvPicPr>
          <a:picLocks noChangeAspect="1"/>
        </xdr:cNvPicPr>
      </xdr:nvPicPr>
      <xdr:blipFill>
        <a:blip xmlns:r="http://schemas.openxmlformats.org/officeDocument/2006/relationships" r:embed="rId3"/>
        <a:stretch>
          <a:fillRect/>
        </a:stretch>
      </xdr:blipFill>
      <xdr:spPr>
        <a:xfrm>
          <a:off x="2219024" y="1930668"/>
          <a:ext cx="641284" cy="1437372"/>
        </a:xfrm>
        <a:prstGeom prst="rect">
          <a:avLst/>
        </a:prstGeom>
      </xdr:spPr>
    </xdr:pic>
    <xdr:clientData/>
  </xdr:twoCellAnchor>
  <xdr:twoCellAnchor editAs="oneCell">
    <xdr:from>
      <xdr:col>2</xdr:col>
      <xdr:colOff>144379</xdr:colOff>
      <xdr:row>8</xdr:row>
      <xdr:rowOff>258304</xdr:rowOff>
    </xdr:from>
    <xdr:to>
      <xdr:col>3</xdr:col>
      <xdr:colOff>301408</xdr:colOff>
      <xdr:row>12</xdr:row>
      <xdr:rowOff>17437</xdr:rowOff>
    </xdr:to>
    <xdr:pic>
      <xdr:nvPicPr>
        <xdr:cNvPr id="10" name="図 9">
          <a:extLst>
            <a:ext uri="{FF2B5EF4-FFF2-40B4-BE49-F238E27FC236}">
              <a16:creationId xmlns:a16="http://schemas.microsoft.com/office/drawing/2014/main" id="{12DEE1F9-2F3C-4636-8871-CD50B7C58A3D}"/>
            </a:ext>
          </a:extLst>
        </xdr:cNvPr>
        <xdr:cNvPicPr>
          <a:picLocks noChangeAspect="1"/>
        </xdr:cNvPicPr>
      </xdr:nvPicPr>
      <xdr:blipFill>
        <a:blip xmlns:r="http://schemas.openxmlformats.org/officeDocument/2006/relationships" r:embed="rId4"/>
        <a:stretch>
          <a:fillRect/>
        </a:stretch>
      </xdr:blipFill>
      <xdr:spPr>
        <a:xfrm>
          <a:off x="1096879" y="2529064"/>
          <a:ext cx="774249" cy="8564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20320</xdr:colOff>
      <xdr:row>33</xdr:row>
      <xdr:rowOff>203200</xdr:rowOff>
    </xdr:from>
    <xdr:to>
      <xdr:col>10</xdr:col>
      <xdr:colOff>487680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4080" y="15179040"/>
          <a:ext cx="11155680" cy="2170364"/>
        </a:xfrm>
        <a:prstGeom prst="rect">
          <a:avLst/>
        </a:prstGeom>
      </xdr:spPr>
    </xdr:pic>
    <xdr:clientData/>
  </xdr:twoCellAnchor>
  <xdr:twoCellAnchor>
    <xdr:from>
      <xdr:col>11</xdr:col>
      <xdr:colOff>822960</xdr:colOff>
      <xdr:row>7</xdr:row>
      <xdr:rowOff>78742</xdr:rowOff>
    </xdr:from>
    <xdr:to>
      <xdr:col>13</xdr:col>
      <xdr:colOff>2011680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36880" y="8989062"/>
          <a:ext cx="3190240" cy="1059178"/>
        </a:xfrm>
        <a:prstGeom prst="wedgeRectCallout">
          <a:avLst>
            <a:gd name="adj1" fmla="val -47946"/>
            <a:gd name="adj2" fmla="val 70075"/>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9</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747872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152400</xdr:rowOff>
    </xdr:from>
    <xdr:to>
      <xdr:col>10</xdr:col>
      <xdr:colOff>406400</xdr:colOff>
      <xdr:row>39</xdr:row>
      <xdr:rowOff>71120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a:off x="11562080" y="16499840"/>
          <a:ext cx="406400" cy="1930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132080</xdr:colOff>
      <xdr:row>19</xdr:row>
      <xdr:rowOff>121920</xdr:rowOff>
    </xdr:from>
    <xdr:to>
      <xdr:col>12</xdr:col>
      <xdr:colOff>477520</xdr:colOff>
      <xdr:row>27</xdr:row>
      <xdr:rowOff>121920</xdr:rowOff>
    </xdr:to>
    <xdr:sp macro="" textlink="">
      <xdr:nvSpPr>
        <xdr:cNvPr id="4" name="右中かっこ 3">
          <a:extLst>
            <a:ext uri="{FF2B5EF4-FFF2-40B4-BE49-F238E27FC236}">
              <a16:creationId xmlns:a16="http://schemas.microsoft.com/office/drawing/2014/main" id="{054FB224-B5BB-D6CC-744A-DEAFBE34BEFD}"/>
            </a:ext>
          </a:extLst>
        </xdr:cNvPr>
        <xdr:cNvSpPr/>
      </xdr:nvSpPr>
      <xdr:spPr>
        <a:xfrm>
          <a:off x="13340080" y="11734800"/>
          <a:ext cx="345440" cy="1706880"/>
        </a:xfrm>
        <a:prstGeom prst="rightBrace">
          <a:avLst>
            <a:gd name="adj1" fmla="val 0"/>
            <a:gd name="adj2" fmla="val 50000"/>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233680</xdr:colOff>
      <xdr:row>2</xdr:row>
      <xdr:rowOff>248644</xdr:rowOff>
    </xdr:from>
    <xdr:to>
      <xdr:col>5</xdr:col>
      <xdr:colOff>474980</xdr:colOff>
      <xdr:row>2</xdr:row>
      <xdr:rowOff>3362960</xdr:rowOff>
    </xdr:to>
    <xdr:pic>
      <xdr:nvPicPr>
        <xdr:cNvPr id="15" name="図 14">
          <a:extLst>
            <a:ext uri="{FF2B5EF4-FFF2-40B4-BE49-F238E27FC236}">
              <a16:creationId xmlns:a16="http://schemas.microsoft.com/office/drawing/2014/main" id="{CE9E5FBA-FE9E-4475-4C1F-F2D52B587EA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07440" y="1041124"/>
          <a:ext cx="5494020" cy="3114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121920</xdr:colOff>
      <xdr:row>16</xdr:row>
      <xdr:rowOff>71120</xdr:rowOff>
    </xdr:from>
    <xdr:to>
      <xdr:col>12</xdr:col>
      <xdr:colOff>467360</xdr:colOff>
      <xdr:row>17</xdr:row>
      <xdr:rowOff>203200</xdr:rowOff>
    </xdr:to>
    <xdr:sp macro="" textlink="">
      <xdr:nvSpPr>
        <xdr:cNvPr id="7" name="右中かっこ 6">
          <a:extLst>
            <a:ext uri="{FF2B5EF4-FFF2-40B4-BE49-F238E27FC236}">
              <a16:creationId xmlns:a16="http://schemas.microsoft.com/office/drawing/2014/main" id="{FD6F7C30-1F9D-4964-AE61-8314A71FE80A}"/>
            </a:ext>
          </a:extLst>
        </xdr:cNvPr>
        <xdr:cNvSpPr/>
      </xdr:nvSpPr>
      <xdr:spPr>
        <a:xfrm>
          <a:off x="13329920" y="11043920"/>
          <a:ext cx="345440" cy="345440"/>
        </a:xfrm>
        <a:prstGeom prst="rightBrace">
          <a:avLst>
            <a:gd name="adj1" fmla="val 0"/>
            <a:gd name="adj2" fmla="val 50000"/>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17</xdr:col>
      <xdr:colOff>350520</xdr:colOff>
      <xdr:row>23</xdr:row>
      <xdr:rowOff>24319</xdr:rowOff>
    </xdr:from>
    <xdr:to>
      <xdr:col>18</xdr:col>
      <xdr:colOff>18887</xdr:colOff>
      <xdr:row>45</xdr:row>
      <xdr:rowOff>137160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321040" y="3925759"/>
          <a:ext cx="133187" cy="377806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152400</xdr:colOff>
      <xdr:row>23</xdr:row>
      <xdr:rowOff>20267</xdr:rowOff>
    </xdr:from>
    <xdr:to>
      <xdr:col>4</xdr:col>
      <xdr:colOff>6079</xdr:colOff>
      <xdr:row>46</xdr:row>
      <xdr:rowOff>53340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584960" y="3921707"/>
          <a:ext cx="318499" cy="3865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business.nikkei.com/atcl/gen/19/00532/03020001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topics.smt.docomo.ne.jp/article/kobe/nation/kobe-20230309023?redirect=1" TargetMode="External"/><Relationship Id="rId7" Type="http://schemas.openxmlformats.org/officeDocument/2006/relationships/hyperlink" Target="https://ryukyushimpo.jp/news/entry-1671942.html" TargetMode="External"/><Relationship Id="rId2" Type="http://schemas.openxmlformats.org/officeDocument/2006/relationships/hyperlink" Target="https://www.pref.fukuoka.lg.jp/press-release/syokuchudoku20230308.html" TargetMode="External"/><Relationship Id="rId1" Type="http://schemas.openxmlformats.org/officeDocument/2006/relationships/hyperlink" Target="https://kansensho.jp/pc/article.html?id=IE00000962" TargetMode="External"/><Relationship Id="rId6" Type="http://schemas.openxmlformats.org/officeDocument/2006/relationships/hyperlink" Target="https://www.kyoto-np.co.jp/articles/-/984889" TargetMode="External"/><Relationship Id="rId5" Type="http://schemas.openxmlformats.org/officeDocument/2006/relationships/hyperlink" Target="https://news.yahoo.co.jp/articles/b59f7ede03e62b17e21d66ab5f1d402a858a1a7e" TargetMode="External"/><Relationship Id="rId4" Type="http://schemas.openxmlformats.org/officeDocument/2006/relationships/hyperlink" Target="https://newsdig.tbs.co.jp/articles/-/365684?display=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6d91e2d647b7014a0c402c3bb63182f20271ff76" TargetMode="External"/><Relationship Id="rId3" Type="http://schemas.openxmlformats.org/officeDocument/2006/relationships/hyperlink" Target="https://esgjournaljapan.com/world-news/26317" TargetMode="External"/><Relationship Id="rId7" Type="http://schemas.openxmlformats.org/officeDocument/2006/relationships/hyperlink" Target="https://news.yahoo.co.jp/articles/f6f0d208885c7e7b1f9973b8878108e354ee70e3" TargetMode="External"/><Relationship Id="rId2" Type="http://schemas.openxmlformats.org/officeDocument/2006/relationships/hyperlink" Target="https://www.jetro.go.jp/biz/areareports/2023/bd21494f4d02e0b8.html" TargetMode="External"/><Relationship Id="rId1" Type="http://schemas.openxmlformats.org/officeDocument/2006/relationships/hyperlink" Target="https://www.nna.jp/news/2488961?media=bn&amp;country=myr&amp;type=3&amp;free=1" TargetMode="External"/><Relationship Id="rId6" Type="http://schemas.openxmlformats.org/officeDocument/2006/relationships/hyperlink" Target="https://www.jc-press.com/?p=9324" TargetMode="External"/><Relationship Id="rId11" Type="http://schemas.openxmlformats.org/officeDocument/2006/relationships/printerSettings" Target="../printerSettings/printerSettings7.bin"/><Relationship Id="rId5" Type="http://schemas.openxmlformats.org/officeDocument/2006/relationships/hyperlink" Target="https://www.nikkei.com/nkd/industry/article/?DisplayType=1&amp;n_m_code=052&amp;ng=DGXZQOUC097AB0Z00C23A3000000" TargetMode="External"/><Relationship Id="rId10" Type="http://schemas.openxmlformats.org/officeDocument/2006/relationships/hyperlink" Target="https://www.jetro.go.jp/biz/areareports/2023/61e0509d5419d1f9.html" TargetMode="External"/><Relationship Id="rId4" Type="http://schemas.openxmlformats.org/officeDocument/2006/relationships/hyperlink" Target="https://www.nikkei.com/nkd/company/article/?DisplayType=1&amp;ng=DGKKZO69129240Z00C23A3L61000&amp;scode=2927" TargetMode="External"/><Relationship Id="rId9" Type="http://schemas.openxmlformats.org/officeDocument/2006/relationships/hyperlink" Target="https://www.jetro.go.jp/biz/areareports/2023/b5c883b5acb0872a.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zoomScaleNormal="100" workbookViewId="0">
      <selection activeCell="D10" sqref="D10"/>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202" t="s">
        <v>258</v>
      </c>
      <c r="B1" s="203"/>
      <c r="C1" s="203" t="s">
        <v>238</v>
      </c>
      <c r="D1" s="203"/>
      <c r="E1" s="203"/>
      <c r="F1" s="203"/>
      <c r="G1" s="203"/>
      <c r="H1" s="203"/>
      <c r="I1" s="114"/>
    </row>
    <row r="2" spans="1:17">
      <c r="A2" s="204" t="s">
        <v>120</v>
      </c>
      <c r="B2" s="205"/>
      <c r="C2" s="205"/>
      <c r="D2" s="205"/>
      <c r="E2" s="205"/>
      <c r="F2" s="205"/>
      <c r="G2" s="205"/>
      <c r="H2" s="205"/>
      <c r="I2" s="114"/>
    </row>
    <row r="3" spans="1:17" ht="15.75" customHeight="1">
      <c r="A3" s="594" t="s">
        <v>29</v>
      </c>
      <c r="B3" s="595"/>
      <c r="C3" s="595"/>
      <c r="D3" s="595"/>
      <c r="E3" s="595"/>
      <c r="F3" s="595"/>
      <c r="G3" s="595"/>
      <c r="H3" s="596"/>
      <c r="I3" s="114"/>
    </row>
    <row r="4" spans="1:17">
      <c r="A4" s="204" t="s">
        <v>191</v>
      </c>
      <c r="B4" s="205"/>
      <c r="C4" s="205"/>
      <c r="D4" s="205"/>
      <c r="E4" s="205"/>
      <c r="F4" s="205"/>
      <c r="G4" s="205"/>
      <c r="H4" s="205"/>
      <c r="I4" s="114"/>
    </row>
    <row r="5" spans="1:17">
      <c r="A5" s="204" t="s">
        <v>121</v>
      </c>
      <c r="B5" s="205"/>
      <c r="C5" s="205"/>
      <c r="D5" s="205"/>
      <c r="E5" s="205"/>
      <c r="F5" s="205"/>
      <c r="G5" s="205"/>
      <c r="H5" s="205"/>
      <c r="I5" s="114"/>
    </row>
    <row r="6" spans="1:17">
      <c r="A6" s="206" t="s">
        <v>120</v>
      </c>
      <c r="B6" s="207"/>
      <c r="C6" s="207"/>
      <c r="D6" s="207"/>
      <c r="E6" s="207"/>
      <c r="F6" s="207"/>
      <c r="G6" s="207"/>
      <c r="H6" s="207"/>
      <c r="I6" s="114"/>
    </row>
    <row r="7" spans="1:17">
      <c r="A7" s="206" t="s">
        <v>122</v>
      </c>
      <c r="B7" s="207"/>
      <c r="C7" s="207"/>
      <c r="D7" s="207"/>
      <c r="E7" s="207"/>
      <c r="F7" s="207"/>
      <c r="G7" s="207"/>
      <c r="H7" s="207"/>
      <c r="I7" s="114"/>
    </row>
    <row r="8" spans="1:17">
      <c r="A8" s="208" t="s">
        <v>123</v>
      </c>
      <c r="B8" s="209"/>
      <c r="C8" s="209"/>
      <c r="D8" s="209"/>
      <c r="E8" s="209"/>
      <c r="F8" s="209"/>
      <c r="G8" s="209"/>
      <c r="H8" s="209"/>
      <c r="I8" s="114"/>
    </row>
    <row r="9" spans="1:17" ht="15" customHeight="1">
      <c r="A9" s="248" t="s">
        <v>124</v>
      </c>
      <c r="B9" s="249" t="str">
        <f>+'9　食中毒記事等 '!A2</f>
        <v>30歳女性が高熱・嘔吐・下痢… 炎症反応検査値17で即入院 カンピロバクター感染症に注意</v>
      </c>
      <c r="C9" s="250"/>
      <c r="D9" s="250"/>
      <c r="E9" s="250"/>
      <c r="F9" s="250"/>
      <c r="G9" s="250"/>
      <c r="H9" s="250"/>
      <c r="I9" s="114"/>
    </row>
    <row r="10" spans="1:17" ht="15" customHeight="1">
      <c r="A10" s="248" t="s">
        <v>125</v>
      </c>
      <c r="B10" s="249" t="s">
        <v>263</v>
      </c>
      <c r="C10" s="249" t="s">
        <v>245</v>
      </c>
      <c r="D10" s="251">
        <f>+'9　ノロウイルス関連情報 '!G74</f>
        <v>5.95</v>
      </c>
      <c r="E10" s="249" t="s">
        <v>246</v>
      </c>
      <c r="F10" s="252">
        <f>+'9　ノロウイルス関連情報 '!I74</f>
        <v>-0.26999999999999957</v>
      </c>
      <c r="G10" s="250" t="s">
        <v>29</v>
      </c>
      <c r="H10" s="250"/>
      <c r="I10" s="114"/>
      <c r="L10" t="s">
        <v>263</v>
      </c>
      <c r="M10" t="s">
        <v>273</v>
      </c>
      <c r="N10">
        <v>7.26</v>
      </c>
      <c r="O10" t="s">
        <v>274</v>
      </c>
      <c r="P10">
        <v>-0.65000000000000036</v>
      </c>
      <c r="Q10" t="s">
        <v>275</v>
      </c>
    </row>
    <row r="11" spans="1:17" s="129" customFormat="1" ht="15" customHeight="1">
      <c r="A11" s="253" t="s">
        <v>126</v>
      </c>
      <c r="B11" s="600" t="str">
        <f>+'9　 残留農薬　等 '!A2</f>
        <v xml:space="preserve">	世界に逆行する日本の“緩い”農薬ルール EU新規制が食品輸出の障壁に - 日経ビジネス電子版 </v>
      </c>
      <c r="C11" s="600"/>
      <c r="D11" s="600"/>
      <c r="E11" s="600"/>
      <c r="F11" s="600"/>
      <c r="G11" s="600"/>
      <c r="H11" s="254"/>
      <c r="I11" s="128"/>
      <c r="J11" s="129" t="s">
        <v>127</v>
      </c>
      <c r="L11" s="129" t="s">
        <v>272</v>
      </c>
    </row>
    <row r="12" spans="1:17" ht="15" customHeight="1">
      <c r="A12" s="248" t="s">
        <v>128</v>
      </c>
      <c r="B12" s="249" t="str">
        <f>+'9　食品表示'!A2</f>
        <v xml:space="preserve">株式会社Meat Factoryにおける牛の個体識別番号の不適正表示に対する措置について 農林水産省 </v>
      </c>
      <c r="C12" s="250"/>
      <c r="D12" s="250"/>
      <c r="E12" s="250"/>
      <c r="F12" s="250"/>
      <c r="G12" s="250"/>
      <c r="H12" s="250"/>
      <c r="I12" s="114"/>
      <c r="L12" t="s">
        <v>277</v>
      </c>
    </row>
    <row r="13" spans="1:17" ht="15" customHeight="1">
      <c r="A13" s="248" t="s">
        <v>129</v>
      </c>
      <c r="B13" s="255" t="str">
        <f>+'9　海外情報'!A2</f>
        <v>Tetra Pak、ForMAXと共同で持続可能な繊維ベースの食品包装の開発研究を開始 - ESG Journal</v>
      </c>
      <c r="C13" s="250"/>
      <c r="D13" s="250"/>
      <c r="E13" s="250"/>
      <c r="F13" s="250"/>
      <c r="G13" s="250"/>
      <c r="H13" s="250"/>
      <c r="I13" s="114"/>
      <c r="L13" t="s">
        <v>278</v>
      </c>
    </row>
    <row r="14" spans="1:17" ht="15" customHeight="1">
      <c r="A14" s="255" t="s">
        <v>130</v>
      </c>
      <c r="B14" s="256" t="str">
        <f>+'9　海外情報'!A8</f>
        <v>サントリー、伊ワイナリーとサステナビリティーで協定　 - 日本経済新聞</v>
      </c>
      <c r="C14" s="597"/>
      <c r="D14" s="597"/>
      <c r="E14" s="597"/>
      <c r="F14" s="597"/>
      <c r="G14" s="597"/>
      <c r="H14" s="598"/>
      <c r="I14" s="114"/>
      <c r="L14" t="s">
        <v>279</v>
      </c>
    </row>
    <row r="15" spans="1:17" ht="15" customHeight="1">
      <c r="A15" s="248" t="s">
        <v>131</v>
      </c>
      <c r="B15" s="249" t="str">
        <f>+'9　感染症統計'!A21</f>
        <v>※2023年 第9週（2/27～3/5） 現在</v>
      </c>
      <c r="C15" s="250"/>
      <c r="D15" s="249" t="s">
        <v>21</v>
      </c>
      <c r="E15" s="250"/>
      <c r="F15" s="250"/>
      <c r="G15" s="250"/>
      <c r="H15" s="250"/>
      <c r="I15" s="114"/>
      <c r="N15" t="s">
        <v>276</v>
      </c>
    </row>
    <row r="16" spans="1:17" ht="15" customHeight="1">
      <c r="A16" s="248" t="s">
        <v>132</v>
      </c>
      <c r="B16" s="599" t="str">
        <f>+'8　感染症情報'!B2</f>
        <v>2023年 第8週（2月20日〜 2月26日）</v>
      </c>
      <c r="C16" s="599"/>
      <c r="D16" s="599"/>
      <c r="E16" s="599"/>
      <c r="F16" s="599"/>
      <c r="G16" s="599"/>
      <c r="H16" s="250"/>
      <c r="I16" s="114"/>
    </row>
    <row r="17" spans="1:16" ht="15" customHeight="1">
      <c r="A17" s="248" t="s">
        <v>227</v>
      </c>
      <c r="B17" s="384" t="str">
        <f>+'9  衛生訓話'!A4</f>
        <v xml:space="preserve"> 　なぜ健康チェック無しに食品製造や調理作業についたら駄目なの？</v>
      </c>
      <c r="C17" s="250"/>
      <c r="D17" s="250"/>
      <c r="E17" s="250"/>
      <c r="F17" s="257"/>
      <c r="G17" s="250"/>
      <c r="H17" s="250"/>
      <c r="I17" s="114"/>
    </row>
    <row r="18" spans="1:16" ht="15" customHeight="1">
      <c r="A18" s="248" t="s">
        <v>136</v>
      </c>
      <c r="B18" s="250" t="str">
        <f>+'9　新型コロナウイルス情報'!C4</f>
        <v>今週の新型コロナ 新規感染者数　世界で66万人(対前週の増減 : 33万人減少)</v>
      </c>
      <c r="C18" s="250"/>
      <c r="D18" s="250"/>
      <c r="E18" s="250"/>
      <c r="F18" s="250" t="s">
        <v>21</v>
      </c>
      <c r="G18" s="250"/>
      <c r="H18" s="250"/>
      <c r="I18" s="114"/>
      <c r="P18" t="s">
        <v>276</v>
      </c>
    </row>
    <row r="19" spans="1:16" ht="15" customHeight="1">
      <c r="A19" s="248" t="s">
        <v>194</v>
      </c>
      <c r="B19" s="465" t="s">
        <v>489</v>
      </c>
      <c r="C19" s="250"/>
      <c r="D19" s="250"/>
      <c r="E19" s="250"/>
      <c r="F19" s="250"/>
      <c r="G19" s="250"/>
      <c r="H19" s="250"/>
      <c r="I19" s="114"/>
      <c r="L19" t="s">
        <v>280</v>
      </c>
    </row>
    <row r="20" spans="1:16">
      <c r="A20" s="208" t="s">
        <v>123</v>
      </c>
      <c r="B20" s="209"/>
      <c r="C20" s="209"/>
      <c r="D20" s="209"/>
      <c r="E20" s="209"/>
      <c r="F20" s="209"/>
      <c r="G20" s="209"/>
      <c r="H20" s="209"/>
      <c r="I20" s="114"/>
    </row>
    <row r="21" spans="1:16">
      <c r="A21" s="206" t="s">
        <v>21</v>
      </c>
      <c r="B21" s="207"/>
      <c r="C21" s="207"/>
      <c r="D21" s="207"/>
      <c r="E21" s="207"/>
      <c r="F21" s="207"/>
      <c r="G21" s="207"/>
      <c r="H21" s="207"/>
      <c r="I21" s="114"/>
    </row>
    <row r="22" spans="1:16">
      <c r="A22" s="115" t="s">
        <v>133</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2" t="s">
        <v>157</v>
      </c>
    </row>
    <row r="38" spans="1:9" ht="40.5" customHeight="1">
      <c r="A38" s="601" t="s">
        <v>158</v>
      </c>
      <c r="B38" s="601"/>
      <c r="C38" s="601"/>
      <c r="D38" s="601"/>
      <c r="E38" s="601"/>
      <c r="F38" s="601"/>
      <c r="G38" s="601"/>
    </row>
    <row r="39" spans="1:9" ht="30.75" customHeight="1">
      <c r="A39" s="605" t="s">
        <v>159</v>
      </c>
      <c r="B39" s="605"/>
      <c r="C39" s="605"/>
      <c r="D39" s="605"/>
      <c r="E39" s="605"/>
      <c r="F39" s="605"/>
      <c r="G39" s="605"/>
    </row>
    <row r="40" spans="1:9" ht="15">
      <c r="A40" s="143"/>
    </row>
    <row r="41" spans="1:9" ht="69.75" customHeight="1">
      <c r="A41" s="603" t="s">
        <v>167</v>
      </c>
      <c r="B41" s="603"/>
      <c r="C41" s="603"/>
      <c r="D41" s="603"/>
      <c r="E41" s="603"/>
      <c r="F41" s="603"/>
      <c r="G41" s="603"/>
    </row>
    <row r="42" spans="1:9" ht="35.25" customHeight="1">
      <c r="A42" s="605" t="s">
        <v>160</v>
      </c>
      <c r="B42" s="605"/>
      <c r="C42" s="605"/>
      <c r="D42" s="605"/>
      <c r="E42" s="605"/>
      <c r="F42" s="605"/>
      <c r="G42" s="605"/>
    </row>
    <row r="43" spans="1:9" ht="59.25" customHeight="1">
      <c r="A43" s="603" t="s">
        <v>161</v>
      </c>
      <c r="B43" s="603"/>
      <c r="C43" s="603"/>
      <c r="D43" s="603"/>
      <c r="E43" s="603"/>
      <c r="F43" s="603"/>
      <c r="G43" s="603"/>
    </row>
    <row r="44" spans="1:9" ht="15">
      <c r="A44" s="144"/>
    </row>
    <row r="45" spans="1:9" ht="27.75" customHeight="1">
      <c r="A45" s="604" t="s">
        <v>162</v>
      </c>
      <c r="B45" s="604"/>
      <c r="C45" s="604"/>
      <c r="D45" s="604"/>
      <c r="E45" s="604"/>
      <c r="F45" s="604"/>
      <c r="G45" s="604"/>
    </row>
    <row r="46" spans="1:9" ht="53.25" customHeight="1">
      <c r="A46" s="602" t="s">
        <v>168</v>
      </c>
      <c r="B46" s="603"/>
      <c r="C46" s="603"/>
      <c r="D46" s="603"/>
      <c r="E46" s="603"/>
      <c r="F46" s="603"/>
      <c r="G46" s="603"/>
    </row>
    <row r="47" spans="1:9" ht="15">
      <c r="A47" s="144"/>
    </row>
    <row r="48" spans="1:9" ht="32.25" customHeight="1">
      <c r="A48" s="604" t="s">
        <v>163</v>
      </c>
      <c r="B48" s="604"/>
      <c r="C48" s="604"/>
      <c r="D48" s="604"/>
      <c r="E48" s="604"/>
      <c r="F48" s="604"/>
      <c r="G48" s="604"/>
    </row>
    <row r="49" spans="1:7" ht="15">
      <c r="A49" s="143"/>
    </row>
    <row r="50" spans="1:7" ht="87" customHeight="1">
      <c r="A50" s="602" t="s">
        <v>169</v>
      </c>
      <c r="B50" s="603"/>
      <c r="C50" s="603"/>
      <c r="D50" s="603"/>
      <c r="E50" s="603"/>
      <c r="F50" s="603"/>
      <c r="G50" s="603"/>
    </row>
    <row r="51" spans="1:7" ht="15">
      <c r="A51" s="144"/>
    </row>
    <row r="52" spans="1:7" ht="32.25" customHeight="1">
      <c r="A52" s="604" t="s">
        <v>164</v>
      </c>
      <c r="B52" s="604"/>
      <c r="C52" s="604"/>
      <c r="D52" s="604"/>
      <c r="E52" s="604"/>
      <c r="F52" s="604"/>
      <c r="G52" s="604"/>
    </row>
    <row r="53" spans="1:7" ht="29.25" customHeight="1">
      <c r="A53" s="603" t="s">
        <v>165</v>
      </c>
      <c r="B53" s="603"/>
      <c r="C53" s="603"/>
      <c r="D53" s="603"/>
      <c r="E53" s="603"/>
      <c r="F53" s="603"/>
      <c r="G53" s="603"/>
    </row>
    <row r="54" spans="1:7" ht="15">
      <c r="A54" s="144"/>
    </row>
    <row r="55" spans="1:7" s="129" customFormat="1" ht="110.25" customHeight="1">
      <c r="A55" s="606" t="s">
        <v>170</v>
      </c>
      <c r="B55" s="607"/>
      <c r="C55" s="607"/>
      <c r="D55" s="607"/>
      <c r="E55" s="607"/>
      <c r="F55" s="607"/>
      <c r="G55" s="607"/>
    </row>
    <row r="56" spans="1:7" ht="34.5" customHeight="1">
      <c r="A56" s="605" t="s">
        <v>166</v>
      </c>
      <c r="B56" s="605"/>
      <c r="C56" s="605"/>
      <c r="D56" s="605"/>
      <c r="E56" s="605"/>
      <c r="F56" s="605"/>
      <c r="G56" s="605"/>
    </row>
    <row r="57" spans="1:7" ht="114" customHeight="1">
      <c r="A57" s="602" t="s">
        <v>171</v>
      </c>
      <c r="B57" s="603"/>
      <c r="C57" s="603"/>
      <c r="D57" s="603"/>
      <c r="E57" s="603"/>
      <c r="F57" s="603"/>
      <c r="G57" s="603"/>
    </row>
    <row r="58" spans="1:7" ht="109.5" customHeight="1">
      <c r="A58" s="603"/>
      <c r="B58" s="603"/>
      <c r="C58" s="603"/>
      <c r="D58" s="603"/>
      <c r="E58" s="603"/>
      <c r="F58" s="603"/>
      <c r="G58" s="603"/>
    </row>
    <row r="59" spans="1:7" ht="15">
      <c r="A59" s="144"/>
    </row>
    <row r="60" spans="1:7" s="141" customFormat="1" ht="57.75" customHeight="1">
      <c r="A60" s="603"/>
      <c r="B60" s="603"/>
      <c r="C60" s="603"/>
      <c r="D60" s="603"/>
      <c r="E60" s="603"/>
      <c r="F60" s="603"/>
      <c r="G60" s="603"/>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Normal="100" zoomScaleSheetLayoutView="100" workbookViewId="0">
      <selection activeCell="G8" sqref="G8"/>
    </sheetView>
  </sheetViews>
  <sheetFormatPr defaultColWidth="9" defaultRowHeight="13.2"/>
  <cols>
    <col min="1" max="1" width="21.33203125" style="42" customWidth="1"/>
    <col min="2" max="2" width="19.77734375" style="42" customWidth="1"/>
    <col min="3" max="3" width="80.21875" style="35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67" t="s">
        <v>312</v>
      </c>
      <c r="B1" s="368" t="s">
        <v>221</v>
      </c>
      <c r="C1" s="518" t="s">
        <v>271</v>
      </c>
      <c r="D1" s="369" t="s">
        <v>25</v>
      </c>
      <c r="E1" s="370" t="s">
        <v>26</v>
      </c>
    </row>
    <row r="2" spans="1:5" s="119" customFormat="1" ht="22.95" customHeight="1">
      <c r="A2" s="455" t="s">
        <v>299</v>
      </c>
      <c r="B2" s="456" t="s">
        <v>355</v>
      </c>
      <c r="C2" s="545" t="s">
        <v>392</v>
      </c>
      <c r="D2" s="457">
        <v>44995</v>
      </c>
      <c r="E2" s="458">
        <v>44995</v>
      </c>
    </row>
    <row r="3" spans="1:5" s="119" customFormat="1" ht="22.95" customHeight="1">
      <c r="A3" s="455" t="s">
        <v>298</v>
      </c>
      <c r="B3" s="456" t="s">
        <v>356</v>
      </c>
      <c r="C3" s="544" t="s">
        <v>393</v>
      </c>
      <c r="D3" s="457">
        <v>44995</v>
      </c>
      <c r="E3" s="458">
        <v>44995</v>
      </c>
    </row>
    <row r="4" spans="1:5" s="119" customFormat="1" ht="22.95" customHeight="1">
      <c r="A4" s="455" t="s">
        <v>300</v>
      </c>
      <c r="B4" s="456" t="s">
        <v>357</v>
      </c>
      <c r="C4" s="544" t="s">
        <v>394</v>
      </c>
      <c r="D4" s="457">
        <v>44995</v>
      </c>
      <c r="E4" s="458">
        <v>44995</v>
      </c>
    </row>
    <row r="5" spans="1:5" s="119" customFormat="1" ht="22.95" customHeight="1">
      <c r="A5" s="455" t="s">
        <v>299</v>
      </c>
      <c r="B5" s="456" t="s">
        <v>358</v>
      </c>
      <c r="C5" s="543" t="s">
        <v>395</v>
      </c>
      <c r="D5" s="457">
        <v>44994</v>
      </c>
      <c r="E5" s="458">
        <v>44995</v>
      </c>
    </row>
    <row r="6" spans="1:5" s="119" customFormat="1" ht="22.95" customHeight="1">
      <c r="A6" s="455" t="s">
        <v>298</v>
      </c>
      <c r="B6" s="456" t="s">
        <v>359</v>
      </c>
      <c r="C6" s="542" t="s">
        <v>396</v>
      </c>
      <c r="D6" s="457">
        <v>44994</v>
      </c>
      <c r="E6" s="458">
        <v>44995</v>
      </c>
    </row>
    <row r="7" spans="1:5" s="119" customFormat="1" ht="22.95" customHeight="1">
      <c r="A7" s="455" t="s">
        <v>300</v>
      </c>
      <c r="B7" s="456" t="s">
        <v>360</v>
      </c>
      <c r="C7" s="545" t="s">
        <v>397</v>
      </c>
      <c r="D7" s="457">
        <v>44994</v>
      </c>
      <c r="E7" s="458">
        <v>44995</v>
      </c>
    </row>
    <row r="8" spans="1:5" s="119" customFormat="1" ht="22.95" customHeight="1">
      <c r="A8" s="478" t="s">
        <v>298</v>
      </c>
      <c r="B8" s="456" t="s">
        <v>361</v>
      </c>
      <c r="C8" s="543" t="s">
        <v>398</v>
      </c>
      <c r="D8" s="457">
        <v>44992</v>
      </c>
      <c r="E8" s="479">
        <v>44995</v>
      </c>
    </row>
    <row r="9" spans="1:5" s="119" customFormat="1" ht="22.95" customHeight="1">
      <c r="A9" s="478" t="s">
        <v>298</v>
      </c>
      <c r="B9" s="456" t="s">
        <v>362</v>
      </c>
      <c r="C9" s="544" t="s">
        <v>363</v>
      </c>
      <c r="D9" s="457">
        <v>44993</v>
      </c>
      <c r="E9" s="479">
        <v>44994</v>
      </c>
    </row>
    <row r="10" spans="1:5" s="119" customFormat="1" ht="22.95" customHeight="1">
      <c r="A10" s="478" t="s">
        <v>298</v>
      </c>
      <c r="B10" s="456" t="s">
        <v>364</v>
      </c>
      <c r="C10" s="541" t="s">
        <v>365</v>
      </c>
      <c r="D10" s="457">
        <v>44993</v>
      </c>
      <c r="E10" s="479">
        <v>44994</v>
      </c>
    </row>
    <row r="11" spans="1:5" s="119" customFormat="1" ht="22.95" customHeight="1">
      <c r="A11" s="478" t="s">
        <v>300</v>
      </c>
      <c r="B11" s="456" t="s">
        <v>366</v>
      </c>
      <c r="C11" s="541" t="s">
        <v>367</v>
      </c>
      <c r="D11" s="457">
        <v>44993</v>
      </c>
      <c r="E11" s="479">
        <v>44994</v>
      </c>
    </row>
    <row r="12" spans="1:5" s="119" customFormat="1" ht="22.95" customHeight="1">
      <c r="A12" s="478" t="s">
        <v>298</v>
      </c>
      <c r="B12" s="456" t="s">
        <v>368</v>
      </c>
      <c r="C12" s="541" t="s">
        <v>369</v>
      </c>
      <c r="D12" s="457">
        <v>44993</v>
      </c>
      <c r="E12" s="479">
        <v>44994</v>
      </c>
    </row>
    <row r="13" spans="1:5" s="119" customFormat="1" ht="22.95" customHeight="1">
      <c r="A13" s="478" t="s">
        <v>298</v>
      </c>
      <c r="B13" s="456" t="s">
        <v>370</v>
      </c>
      <c r="C13" s="544" t="s">
        <v>371</v>
      </c>
      <c r="D13" s="457">
        <v>44993</v>
      </c>
      <c r="E13" s="479">
        <v>44994</v>
      </c>
    </row>
    <row r="14" spans="1:5" s="119" customFormat="1" ht="22.95" customHeight="1">
      <c r="A14" s="478" t="s">
        <v>298</v>
      </c>
      <c r="B14" s="456" t="s">
        <v>368</v>
      </c>
      <c r="C14" s="542" t="s">
        <v>372</v>
      </c>
      <c r="D14" s="457">
        <v>44993</v>
      </c>
      <c r="E14" s="479">
        <v>44994</v>
      </c>
    </row>
    <row r="15" spans="1:5" s="119" customFormat="1" ht="22.95" customHeight="1">
      <c r="A15" s="478" t="s">
        <v>298</v>
      </c>
      <c r="B15" s="456" t="s">
        <v>373</v>
      </c>
      <c r="C15" s="544" t="s">
        <v>374</v>
      </c>
      <c r="D15" s="457">
        <v>44993</v>
      </c>
      <c r="E15" s="479">
        <v>44994</v>
      </c>
    </row>
    <row r="16" spans="1:5" s="119" customFormat="1" ht="22.95" customHeight="1">
      <c r="A16" s="478" t="s">
        <v>298</v>
      </c>
      <c r="B16" s="456" t="s">
        <v>375</v>
      </c>
      <c r="C16" s="542" t="s">
        <v>376</v>
      </c>
      <c r="D16" s="457">
        <v>44993</v>
      </c>
      <c r="E16" s="479">
        <v>44994</v>
      </c>
    </row>
    <row r="17" spans="1:11" s="119" customFormat="1" ht="22.95" customHeight="1">
      <c r="A17" s="478" t="s">
        <v>298</v>
      </c>
      <c r="B17" s="456" t="s">
        <v>377</v>
      </c>
      <c r="C17" s="542" t="s">
        <v>378</v>
      </c>
      <c r="D17" s="457">
        <v>44993</v>
      </c>
      <c r="E17" s="479">
        <v>44994</v>
      </c>
    </row>
    <row r="18" spans="1:11" s="119" customFormat="1" ht="22.95" customHeight="1">
      <c r="A18" s="478" t="s">
        <v>298</v>
      </c>
      <c r="B18" s="456" t="s">
        <v>377</v>
      </c>
      <c r="C18" s="542" t="s">
        <v>379</v>
      </c>
      <c r="D18" s="457">
        <v>44992</v>
      </c>
      <c r="E18" s="479">
        <v>44993</v>
      </c>
    </row>
    <row r="19" spans="1:11" s="119" customFormat="1" ht="22.95" customHeight="1">
      <c r="A19" s="478" t="s">
        <v>298</v>
      </c>
      <c r="B19" s="456" t="s">
        <v>302</v>
      </c>
      <c r="C19" s="541" t="s">
        <v>380</v>
      </c>
      <c r="D19" s="457">
        <v>44992</v>
      </c>
      <c r="E19" s="479">
        <v>44993</v>
      </c>
    </row>
    <row r="20" spans="1:11" s="119" customFormat="1" ht="22.95" customHeight="1">
      <c r="A20" s="478" t="s">
        <v>298</v>
      </c>
      <c r="B20" s="456" t="s">
        <v>301</v>
      </c>
      <c r="C20" s="544" t="s">
        <v>381</v>
      </c>
      <c r="D20" s="457">
        <v>44992</v>
      </c>
      <c r="E20" s="479">
        <v>44993</v>
      </c>
    </row>
    <row r="21" spans="1:11" s="119" customFormat="1" ht="22.95" customHeight="1">
      <c r="A21" s="478" t="s">
        <v>298</v>
      </c>
      <c r="B21" s="456" t="s">
        <v>382</v>
      </c>
      <c r="C21" s="542" t="s">
        <v>383</v>
      </c>
      <c r="D21" s="457">
        <v>44992</v>
      </c>
      <c r="E21" s="479">
        <v>44993</v>
      </c>
    </row>
    <row r="22" spans="1:11" s="119" customFormat="1" ht="22.95" customHeight="1">
      <c r="A22" s="478" t="s">
        <v>298</v>
      </c>
      <c r="B22" s="456" t="s">
        <v>384</v>
      </c>
      <c r="C22" s="544" t="s">
        <v>385</v>
      </c>
      <c r="D22" s="457">
        <v>44992</v>
      </c>
      <c r="E22" s="479">
        <v>44993</v>
      </c>
    </row>
    <row r="23" spans="1:11" s="119" customFormat="1" ht="22.95" customHeight="1">
      <c r="A23" s="478" t="s">
        <v>299</v>
      </c>
      <c r="B23" s="456" t="s">
        <v>386</v>
      </c>
      <c r="C23" s="543" t="s">
        <v>387</v>
      </c>
      <c r="D23" s="457">
        <v>44992</v>
      </c>
      <c r="E23" s="479">
        <v>44993</v>
      </c>
    </row>
    <row r="24" spans="1:11" s="119" customFormat="1" ht="22.95" customHeight="1">
      <c r="A24" s="478" t="s">
        <v>300</v>
      </c>
      <c r="B24" s="456" t="s">
        <v>388</v>
      </c>
      <c r="C24" s="545" t="s">
        <v>389</v>
      </c>
      <c r="D24" s="457">
        <v>44988</v>
      </c>
      <c r="E24" s="479">
        <v>44991</v>
      </c>
    </row>
    <row r="25" spans="1:11" s="119" customFormat="1" ht="22.95" customHeight="1">
      <c r="A25" s="478" t="s">
        <v>298</v>
      </c>
      <c r="B25" s="456" t="s">
        <v>390</v>
      </c>
      <c r="C25" s="545" t="s">
        <v>391</v>
      </c>
      <c r="D25" s="457">
        <v>44988</v>
      </c>
      <c r="E25" s="479">
        <v>44991</v>
      </c>
    </row>
    <row r="26" spans="1:11" s="119" customFormat="1" ht="22.95" customHeight="1">
      <c r="A26" s="478"/>
      <c r="B26" s="456"/>
      <c r="C26" s="456"/>
      <c r="D26" s="457"/>
      <c r="E26" s="479"/>
    </row>
    <row r="27" spans="1:11" s="119" customFormat="1" ht="22.95" customHeight="1">
      <c r="A27" s="478"/>
      <c r="B27" s="456"/>
      <c r="C27" s="456"/>
      <c r="D27" s="457"/>
      <c r="E27" s="479"/>
    </row>
    <row r="28" spans="1:11" ht="18.75" customHeight="1">
      <c r="A28" s="1"/>
      <c r="B28" s="1"/>
      <c r="C28" s="119"/>
      <c r="D28" s="162"/>
      <c r="E28" s="162"/>
    </row>
    <row r="29" spans="1:11" ht="16.2" customHeight="1">
      <c r="A29" s="39"/>
      <c r="B29" s="40"/>
      <c r="C29" s="351" t="s">
        <v>260</v>
      </c>
      <c r="D29" s="41"/>
      <c r="E29" s="41"/>
    </row>
    <row r="30" spans="1:11" ht="16.2" customHeight="1">
      <c r="A30" s="1"/>
      <c r="B30" s="1"/>
      <c r="C30" s="119"/>
      <c r="D30" s="1"/>
      <c r="E30" s="1"/>
    </row>
    <row r="31" spans="1:11" ht="20.25" customHeight="1">
      <c r="A31" s="439"/>
      <c r="B31" s="440"/>
      <c r="C31" s="351"/>
      <c r="D31" s="441"/>
      <c r="E31" s="441"/>
      <c r="J31" s="162"/>
      <c r="K31" s="162"/>
    </row>
    <row r="32" spans="1:11">
      <c r="A32" s="352" t="s">
        <v>172</v>
      </c>
      <c r="B32" s="352"/>
      <c r="C32" s="352"/>
      <c r="D32" s="442"/>
      <c r="E32" s="442"/>
    </row>
    <row r="33" spans="1:5">
      <c r="A33" s="828" t="s">
        <v>27</v>
      </c>
      <c r="B33" s="828"/>
      <c r="C33" s="828"/>
      <c r="D33" s="443"/>
      <c r="E33" s="443"/>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topLeftCell="D1" zoomScale="91" zoomScaleNormal="91" zoomScaleSheetLayoutView="100" workbookViewId="0">
      <selection activeCell="O11" sqref="O1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849" t="s">
        <v>313</v>
      </c>
      <c r="B1" s="850"/>
      <c r="C1" s="850"/>
      <c r="D1" s="850"/>
      <c r="E1" s="850"/>
      <c r="F1" s="850"/>
      <c r="G1" s="850"/>
      <c r="H1" s="850"/>
      <c r="I1" s="850"/>
      <c r="J1" s="850"/>
      <c r="K1" s="850"/>
      <c r="L1" s="850"/>
      <c r="M1" s="850"/>
      <c r="N1" s="851"/>
    </row>
    <row r="2" spans="1:16" ht="47.4" customHeight="1">
      <c r="A2" s="852" t="s">
        <v>467</v>
      </c>
      <c r="B2" s="853"/>
      <c r="C2" s="853"/>
      <c r="D2" s="853"/>
      <c r="E2" s="853"/>
      <c r="F2" s="853"/>
      <c r="G2" s="853"/>
      <c r="H2" s="853"/>
      <c r="I2" s="853"/>
      <c r="J2" s="853"/>
      <c r="K2" s="853"/>
      <c r="L2" s="853"/>
      <c r="M2" s="853"/>
      <c r="N2" s="854"/>
    </row>
    <row r="3" spans="1:16" ht="206.4" customHeight="1" thickBot="1">
      <c r="A3" s="855" t="s">
        <v>468</v>
      </c>
      <c r="B3" s="856"/>
      <c r="C3" s="856"/>
      <c r="D3" s="856"/>
      <c r="E3" s="856"/>
      <c r="F3" s="856"/>
      <c r="G3" s="856"/>
      <c r="H3" s="856"/>
      <c r="I3" s="856"/>
      <c r="J3" s="856"/>
      <c r="K3" s="856"/>
      <c r="L3" s="856"/>
      <c r="M3" s="856"/>
      <c r="N3" s="857"/>
      <c r="P3" s="420" t="s">
        <v>244</v>
      </c>
    </row>
    <row r="4" spans="1:16" ht="54.6" customHeight="1">
      <c r="A4" s="861" t="s">
        <v>469</v>
      </c>
      <c r="B4" s="862"/>
      <c r="C4" s="862"/>
      <c r="D4" s="862"/>
      <c r="E4" s="862"/>
      <c r="F4" s="862"/>
      <c r="G4" s="862"/>
      <c r="H4" s="862"/>
      <c r="I4" s="862"/>
      <c r="J4" s="862"/>
      <c r="K4" s="862"/>
      <c r="L4" s="862"/>
      <c r="M4" s="862"/>
      <c r="N4" s="863"/>
    </row>
    <row r="5" spans="1:16" ht="128.4" customHeight="1" thickBot="1">
      <c r="A5" s="858" t="s">
        <v>470</v>
      </c>
      <c r="B5" s="859"/>
      <c r="C5" s="859"/>
      <c r="D5" s="859"/>
      <c r="E5" s="859"/>
      <c r="F5" s="859"/>
      <c r="G5" s="859"/>
      <c r="H5" s="859"/>
      <c r="I5" s="859"/>
      <c r="J5" s="859"/>
      <c r="K5" s="859"/>
      <c r="L5" s="859"/>
      <c r="M5" s="859"/>
      <c r="N5" s="860"/>
    </row>
    <row r="6" spans="1:16" ht="54.6" customHeight="1" thickBot="1">
      <c r="A6" s="829" t="s">
        <v>471</v>
      </c>
      <c r="B6" s="830"/>
      <c r="C6" s="830"/>
      <c r="D6" s="830"/>
      <c r="E6" s="830"/>
      <c r="F6" s="830"/>
      <c r="G6" s="830"/>
      <c r="H6" s="830"/>
      <c r="I6" s="830"/>
      <c r="J6" s="830"/>
      <c r="K6" s="830"/>
      <c r="L6" s="830"/>
      <c r="M6" s="830"/>
      <c r="N6" s="831"/>
    </row>
    <row r="7" spans="1:16" ht="118.8" customHeight="1" thickBot="1">
      <c r="A7" s="832" t="s">
        <v>472</v>
      </c>
      <c r="B7" s="833"/>
      <c r="C7" s="833"/>
      <c r="D7" s="833"/>
      <c r="E7" s="833"/>
      <c r="F7" s="833"/>
      <c r="G7" s="833"/>
      <c r="H7" s="833"/>
      <c r="I7" s="833"/>
      <c r="J7" s="833"/>
      <c r="K7" s="833"/>
      <c r="L7" s="833"/>
      <c r="M7" s="833"/>
      <c r="N7" s="834"/>
      <c r="O7" s="44"/>
    </row>
    <row r="8" spans="1:16" ht="50.4" customHeight="1" thickBot="1">
      <c r="A8" s="837" t="s">
        <v>473</v>
      </c>
      <c r="B8" s="838"/>
      <c r="C8" s="838"/>
      <c r="D8" s="838"/>
      <c r="E8" s="838"/>
      <c r="F8" s="838"/>
      <c r="G8" s="838"/>
      <c r="H8" s="838"/>
      <c r="I8" s="838"/>
      <c r="J8" s="838"/>
      <c r="K8" s="838"/>
      <c r="L8" s="838"/>
      <c r="M8" s="838"/>
      <c r="N8" s="839"/>
      <c r="O8" s="47"/>
    </row>
    <row r="9" spans="1:16" ht="68.400000000000006" customHeight="1" thickBot="1">
      <c r="A9" s="840" t="s">
        <v>474</v>
      </c>
      <c r="B9" s="841"/>
      <c r="C9" s="841"/>
      <c r="D9" s="841"/>
      <c r="E9" s="841"/>
      <c r="F9" s="841"/>
      <c r="G9" s="841"/>
      <c r="H9" s="841"/>
      <c r="I9" s="841"/>
      <c r="J9" s="841"/>
      <c r="K9" s="841"/>
      <c r="L9" s="841"/>
      <c r="M9" s="841"/>
      <c r="N9" s="842"/>
      <c r="O9" s="47"/>
    </row>
    <row r="10" spans="1:16" s="119" customFormat="1" ht="50.4" customHeight="1">
      <c r="A10" s="843" t="s">
        <v>475</v>
      </c>
      <c r="B10" s="844"/>
      <c r="C10" s="844"/>
      <c r="D10" s="844"/>
      <c r="E10" s="844"/>
      <c r="F10" s="844"/>
      <c r="G10" s="844"/>
      <c r="H10" s="844"/>
      <c r="I10" s="844"/>
      <c r="J10" s="844"/>
      <c r="K10" s="844"/>
      <c r="L10" s="844"/>
      <c r="M10" s="844"/>
      <c r="N10" s="845"/>
      <c r="O10" s="374"/>
    </row>
    <row r="11" spans="1:16" s="119" customFormat="1" ht="395.4" customHeight="1" thickBot="1">
      <c r="A11" s="846" t="s">
        <v>476</v>
      </c>
      <c r="B11" s="847"/>
      <c r="C11" s="847"/>
      <c r="D11" s="847"/>
      <c r="E11" s="847"/>
      <c r="F11" s="847"/>
      <c r="G11" s="847"/>
      <c r="H11" s="847"/>
      <c r="I11" s="847"/>
      <c r="J11" s="847"/>
      <c r="K11" s="847"/>
      <c r="L11" s="847"/>
      <c r="M11" s="847"/>
      <c r="N11" s="848"/>
      <c r="O11" s="374"/>
    </row>
    <row r="12" spans="1:16" ht="22.8" customHeight="1">
      <c r="A12" s="836" t="s">
        <v>29</v>
      </c>
      <c r="B12" s="836"/>
      <c r="C12" s="836"/>
      <c r="D12" s="836"/>
      <c r="E12" s="836"/>
      <c r="F12" s="836"/>
      <c r="G12" s="836"/>
      <c r="H12" s="836"/>
      <c r="I12" s="836"/>
      <c r="J12" s="836"/>
      <c r="K12" s="836"/>
      <c r="L12" s="836"/>
      <c r="M12" s="836"/>
      <c r="N12" s="836"/>
    </row>
    <row r="13" spans="1:16" ht="40.200000000000003" customHeight="1">
      <c r="A13" s="796" t="s">
        <v>27</v>
      </c>
      <c r="B13" s="835"/>
      <c r="C13" s="835"/>
      <c r="D13" s="835"/>
      <c r="E13" s="835"/>
      <c r="F13" s="835"/>
      <c r="G13" s="835"/>
      <c r="H13" s="835"/>
      <c r="I13" s="835"/>
      <c r="J13" s="835"/>
      <c r="K13" s="835"/>
      <c r="L13" s="835"/>
      <c r="M13" s="835"/>
      <c r="N13" s="835"/>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237</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6"/>
  <sheetViews>
    <sheetView view="pageBreakPreview" zoomScale="95" zoomScaleNormal="75" zoomScaleSheetLayoutView="95" workbookViewId="0">
      <selection activeCell="A14" sqref="A14"/>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314</v>
      </c>
      <c r="B1" s="45" t="s">
        <v>0</v>
      </c>
      <c r="C1" s="46" t="s">
        <v>2</v>
      </c>
    </row>
    <row r="2" spans="1:3" ht="40.799999999999997" customHeight="1">
      <c r="A2" s="430" t="s">
        <v>477</v>
      </c>
      <c r="B2" s="2"/>
      <c r="C2" s="864"/>
    </row>
    <row r="3" spans="1:3" ht="132" customHeight="1">
      <c r="A3" s="401" t="s">
        <v>478</v>
      </c>
      <c r="B3" s="48"/>
      <c r="C3" s="865"/>
    </row>
    <row r="4" spans="1:3" ht="31.8" customHeight="1" thickBot="1">
      <c r="A4" s="153" t="s">
        <v>479</v>
      </c>
      <c r="B4" s="1"/>
      <c r="C4" s="1"/>
    </row>
    <row r="5" spans="1:3" ht="41.4" customHeight="1" thickBot="1">
      <c r="A5" s="515" t="s">
        <v>480</v>
      </c>
      <c r="B5" s="2"/>
      <c r="C5" s="864"/>
    </row>
    <row r="6" spans="1:3" ht="132.6" customHeight="1">
      <c r="A6" s="546" t="s">
        <v>481</v>
      </c>
      <c r="B6" s="48"/>
      <c r="C6" s="865"/>
    </row>
    <row r="7" spans="1:3" ht="42.6" customHeight="1">
      <c r="A7" s="405" t="s">
        <v>482</v>
      </c>
      <c r="B7" s="1"/>
      <c r="C7" s="1"/>
    </row>
    <row r="8" spans="1:3" ht="43.2" hidden="1" customHeight="1">
      <c r="A8" s="371"/>
      <c r="B8" s="219"/>
      <c r="C8" s="864"/>
    </row>
    <row r="9" spans="1:3" ht="331.2" hidden="1" customHeight="1" thickBot="1">
      <c r="A9" s="528"/>
      <c r="B9" s="220"/>
      <c r="C9" s="865"/>
    </row>
    <row r="10" spans="1:3" ht="39" hidden="1" customHeight="1" thickBot="1">
      <c r="A10" s="221"/>
      <c r="B10" s="1"/>
      <c r="C10" s="1"/>
    </row>
    <row r="11" spans="1:3" ht="42.6" hidden="1" customHeight="1">
      <c r="A11" s="402"/>
      <c r="B11" s="236"/>
      <c r="C11" s="236"/>
    </row>
    <row r="12" spans="1:3" ht="333" hidden="1" customHeight="1" thickBot="1">
      <c r="A12" s="403"/>
      <c r="B12" s="241"/>
      <c r="C12" s="241"/>
    </row>
    <row r="13" spans="1:3" ht="27.6" customHeight="1">
      <c r="A13" s="230"/>
      <c r="B13" s="1"/>
      <c r="C13" s="1"/>
    </row>
    <row r="14" spans="1:3" ht="39" customHeight="1">
      <c r="A14" s="1" t="s">
        <v>218</v>
      </c>
      <c r="B14" s="1"/>
      <c r="C14" s="1"/>
    </row>
    <row r="15" spans="1:3" ht="32.25" customHeight="1">
      <c r="A15" s="1" t="s">
        <v>219</v>
      </c>
      <c r="B15" s="1"/>
      <c r="C15" s="1"/>
    </row>
    <row r="16" spans="1:3" ht="36.75" customHeight="1"/>
    <row r="17" ht="33" customHeight="1"/>
    <row r="18" ht="36.75" customHeight="1"/>
    <row r="19" ht="36.75" customHeight="1"/>
    <row r="20" ht="25.5" customHeight="1"/>
    <row r="21" ht="32.25" customHeight="1"/>
    <row r="22" ht="30.75" customHeight="1"/>
    <row r="23" ht="42.75" customHeight="1"/>
    <row r="24" ht="43.5" customHeight="1"/>
    <row r="25" ht="27.75" customHeight="1"/>
    <row r="26" ht="30.75" customHeight="1"/>
    <row r="27" ht="29.25" customHeight="1"/>
    <row r="28" ht="27" customHeight="1"/>
    <row r="29" ht="27" customHeight="1"/>
    <row r="30" ht="27" customHeight="1"/>
    <row r="31" ht="27" customHeight="1"/>
    <row r="32" ht="27" customHeight="1"/>
    <row r="33" ht="27" customHeight="1"/>
    <row r="34" ht="27" customHeight="1"/>
    <row r="35" ht="27" customHeight="1"/>
    <row r="36" ht="27" customHeight="1"/>
  </sheetData>
  <mergeCells count="3">
    <mergeCell ref="C2:C3"/>
    <mergeCell ref="C5:C6"/>
    <mergeCell ref="C8:C9"/>
  </mergeCells>
  <phoneticPr fontId="16"/>
  <hyperlinks>
    <hyperlink ref="A4" r:id="rId1" xr:uid="{10A0E528-0888-442A-B1FC-2A61E4A436DF}"/>
  </hyperlinks>
  <pageMargins left="0" right="0" top="0.19685039370078741" bottom="0.39370078740157483" header="0" footer="0.19685039370078741"/>
  <pageSetup paperSize="8" scale="55"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U58"/>
  <sheetViews>
    <sheetView view="pageBreakPreview" topLeftCell="A10" zoomScaleNormal="100" zoomScaleSheetLayoutView="100" workbookViewId="0">
      <selection activeCell="T32" sqref="T32"/>
    </sheetView>
  </sheetViews>
  <sheetFormatPr defaultRowHeight="13.2"/>
  <cols>
    <col min="9" max="9" width="8.88671875" customWidth="1"/>
    <col min="10" max="10" width="8.88671875" hidden="1" customWidth="1"/>
    <col min="11" max="11" width="0.77734375" customWidth="1"/>
  </cols>
  <sheetData>
    <row r="1" spans="1:19">
      <c r="A1" s="420"/>
      <c r="B1" s="473"/>
      <c r="C1" s="473"/>
      <c r="D1" s="473"/>
      <c r="E1" s="473"/>
      <c r="F1" s="473"/>
      <c r="G1" s="473"/>
      <c r="H1" s="473"/>
      <c r="I1" s="473"/>
      <c r="J1" s="473"/>
      <c r="K1" s="473"/>
      <c r="L1" s="473"/>
      <c r="M1" s="473"/>
      <c r="N1" s="473"/>
      <c r="O1" s="473"/>
      <c r="P1" s="473"/>
      <c r="Q1" s="473"/>
      <c r="R1" s="473"/>
      <c r="S1" s="419"/>
    </row>
    <row r="2" spans="1:19" ht="24.6">
      <c r="A2" s="473"/>
      <c r="B2" s="474"/>
      <c r="C2" s="475"/>
      <c r="D2" s="475"/>
      <c r="E2" s="475"/>
      <c r="F2" s="475"/>
      <c r="G2" s="475"/>
      <c r="H2" s="475"/>
      <c r="I2" s="475"/>
      <c r="J2" s="475"/>
      <c r="K2" s="475"/>
      <c r="L2" s="475"/>
      <c r="M2" s="475"/>
      <c r="N2" s="475"/>
      <c r="O2" s="475"/>
      <c r="P2" s="475"/>
      <c r="Q2" s="475"/>
      <c r="R2" s="475"/>
    </row>
    <row r="3" spans="1:19">
      <c r="A3" s="473"/>
      <c r="B3" s="473"/>
      <c r="C3" s="473"/>
      <c r="D3" s="473"/>
      <c r="E3" s="473"/>
      <c r="F3" s="473"/>
      <c r="G3" s="473"/>
      <c r="H3" s="473"/>
      <c r="I3" s="473"/>
      <c r="J3" s="473"/>
      <c r="K3" s="473"/>
      <c r="L3" s="473"/>
      <c r="M3" s="473"/>
      <c r="N3" s="473"/>
      <c r="O3" s="473"/>
      <c r="P3" s="473"/>
      <c r="Q3" s="473"/>
      <c r="R3" s="473"/>
    </row>
    <row r="4" spans="1:19" ht="13.2" customHeight="1">
      <c r="A4" s="473"/>
      <c r="B4" s="473"/>
      <c r="C4" s="473"/>
      <c r="D4" s="473"/>
      <c r="E4" s="473"/>
      <c r="F4" s="473"/>
      <c r="G4" s="473"/>
      <c r="H4" s="473"/>
      <c r="I4" s="609"/>
      <c r="J4" s="609"/>
      <c r="K4" s="609"/>
      <c r="L4" s="609"/>
      <c r="M4" s="609"/>
      <c r="N4" s="609"/>
      <c r="O4" s="609"/>
      <c r="P4" s="609"/>
      <c r="Q4" s="609"/>
      <c r="R4" s="609"/>
    </row>
    <row r="5" spans="1:19" ht="13.2" customHeight="1">
      <c r="A5" s="473"/>
      <c r="B5" s="473"/>
      <c r="C5" s="473"/>
      <c r="D5" s="473"/>
      <c r="E5" s="473"/>
      <c r="F5" s="473"/>
      <c r="G5" s="473"/>
      <c r="H5" s="473"/>
      <c r="I5" s="609"/>
      <c r="J5" s="609"/>
      <c r="K5" s="609"/>
      <c r="L5" s="609"/>
      <c r="M5" s="609"/>
      <c r="N5" s="609"/>
      <c r="O5" s="609"/>
      <c r="P5" s="609"/>
      <c r="Q5" s="609"/>
      <c r="R5" s="609"/>
    </row>
    <row r="6" spans="1:19" ht="13.2" customHeight="1">
      <c r="A6" s="473"/>
      <c r="B6" s="473"/>
      <c r="C6" s="473"/>
      <c r="D6" s="473"/>
      <c r="E6" s="473"/>
      <c r="F6" s="473"/>
      <c r="G6" s="473"/>
      <c r="H6" s="473"/>
      <c r="I6" s="609"/>
      <c r="J6" s="609"/>
      <c r="K6" s="609"/>
      <c r="L6" s="609"/>
      <c r="M6" s="609"/>
      <c r="N6" s="609"/>
      <c r="O6" s="609"/>
      <c r="P6" s="609"/>
      <c r="Q6" s="609"/>
      <c r="R6" s="609"/>
    </row>
    <row r="7" spans="1:19" ht="13.2" customHeight="1">
      <c r="A7" s="473"/>
      <c r="B7" s="473"/>
      <c r="C7" s="473"/>
      <c r="D7" s="473"/>
      <c r="E7" s="473"/>
      <c r="F7" s="473"/>
      <c r="G7" s="473"/>
      <c r="H7" s="473"/>
      <c r="I7" s="609"/>
      <c r="J7" s="609"/>
      <c r="K7" s="609"/>
      <c r="L7" s="609"/>
      <c r="M7" s="609"/>
      <c r="N7" s="609"/>
      <c r="O7" s="609"/>
      <c r="P7" s="609"/>
      <c r="Q7" s="609"/>
      <c r="R7" s="609"/>
    </row>
    <row r="8" spans="1:19" ht="13.2" customHeight="1">
      <c r="A8" s="473"/>
      <c r="B8" s="473"/>
      <c r="C8" s="473"/>
      <c r="D8" s="473"/>
      <c r="E8" s="473"/>
      <c r="F8" s="473"/>
      <c r="G8" s="473"/>
      <c r="H8" s="473"/>
      <c r="I8" s="609"/>
      <c r="J8" s="609"/>
      <c r="K8" s="609"/>
      <c r="L8" s="609"/>
      <c r="M8" s="609"/>
      <c r="N8" s="609"/>
      <c r="O8" s="609"/>
      <c r="P8" s="609"/>
      <c r="Q8" s="609"/>
      <c r="R8" s="609"/>
    </row>
    <row r="9" spans="1:19" ht="13.2" customHeight="1">
      <c r="A9" s="473"/>
      <c r="B9" s="473"/>
      <c r="C9" s="473"/>
      <c r="D9" s="473"/>
      <c r="E9" s="473"/>
      <c r="F9" s="473"/>
      <c r="G9" s="473"/>
      <c r="H9" s="473"/>
      <c r="I9" s="609"/>
      <c r="J9" s="609"/>
      <c r="K9" s="609"/>
      <c r="L9" s="609"/>
      <c r="M9" s="609"/>
      <c r="N9" s="609"/>
      <c r="O9" s="609"/>
      <c r="P9" s="609"/>
      <c r="Q9" s="609"/>
      <c r="R9" s="609"/>
    </row>
    <row r="10" spans="1:19">
      <c r="A10" s="473"/>
      <c r="B10" s="473"/>
      <c r="C10" s="473"/>
      <c r="D10" s="473"/>
      <c r="E10" s="473"/>
      <c r="F10" s="473"/>
      <c r="G10" s="473"/>
      <c r="H10" s="473"/>
      <c r="I10" s="473"/>
      <c r="J10" s="473"/>
      <c r="K10" s="473"/>
      <c r="L10" s="473"/>
      <c r="M10" s="473"/>
      <c r="N10" s="473"/>
      <c r="O10" s="473"/>
      <c r="P10" s="473"/>
      <c r="Q10" s="473"/>
      <c r="R10" s="473"/>
    </row>
    <row r="11" spans="1:19" ht="21" customHeight="1">
      <c r="A11" s="473"/>
      <c r="B11" s="473"/>
      <c r="C11" s="473"/>
      <c r="D11" s="473"/>
      <c r="E11" s="473"/>
      <c r="F11" s="473"/>
      <c r="G11" s="473"/>
      <c r="H11" s="473"/>
      <c r="I11" s="473"/>
      <c r="J11" s="473"/>
      <c r="K11" s="473"/>
      <c r="L11" s="473"/>
      <c r="M11" s="473"/>
      <c r="N11" s="473"/>
      <c r="O11" s="473"/>
      <c r="P11" s="473"/>
      <c r="Q11" s="473"/>
      <c r="R11" s="473"/>
    </row>
    <row r="12" spans="1:19" ht="13.2" customHeight="1">
      <c r="A12" s="473"/>
      <c r="B12" s="473"/>
      <c r="C12" s="473"/>
      <c r="D12" s="473"/>
      <c r="E12" s="473"/>
      <c r="F12" s="473"/>
      <c r="G12" s="473"/>
      <c r="H12" s="473"/>
      <c r="I12" s="473"/>
      <c r="J12" s="473"/>
      <c r="K12" s="473"/>
      <c r="L12" s="473"/>
      <c r="M12" s="473"/>
      <c r="N12" s="473"/>
      <c r="O12" s="473"/>
      <c r="P12" s="473"/>
      <c r="Q12" s="473"/>
      <c r="R12" s="473"/>
    </row>
    <row r="13" spans="1:19" ht="13.2" customHeight="1">
      <c r="A13" s="473"/>
      <c r="B13" s="473"/>
      <c r="C13" s="473"/>
      <c r="D13" s="473"/>
      <c r="E13" s="473"/>
      <c r="F13" s="473"/>
      <c r="G13" s="473"/>
      <c r="H13" s="473"/>
      <c r="I13" s="473"/>
      <c r="J13" s="473"/>
      <c r="K13" s="473"/>
      <c r="L13" s="473"/>
      <c r="M13" s="473"/>
      <c r="N13" s="473"/>
      <c r="O13" s="473"/>
      <c r="P13" s="473"/>
      <c r="Q13" s="473"/>
      <c r="R13" s="473"/>
    </row>
    <row r="14" spans="1:19">
      <c r="A14" s="473"/>
      <c r="B14" s="473"/>
      <c r="C14" s="473"/>
      <c r="D14" s="473"/>
      <c r="E14" s="473"/>
      <c r="F14" s="473"/>
      <c r="G14" s="473"/>
      <c r="H14" s="473"/>
      <c r="I14" s="473"/>
      <c r="J14" s="473"/>
      <c r="K14" s="473"/>
      <c r="L14" s="473"/>
      <c r="M14" s="473"/>
      <c r="N14" s="473"/>
      <c r="O14" s="473"/>
      <c r="P14" s="473"/>
      <c r="Q14" s="473"/>
      <c r="R14" s="473"/>
    </row>
    <row r="15" spans="1:19">
      <c r="A15" s="473"/>
      <c r="B15" s="473"/>
      <c r="C15" s="473"/>
      <c r="D15" s="473"/>
      <c r="E15" s="473"/>
      <c r="F15" s="473"/>
      <c r="G15" s="473"/>
      <c r="H15" s="473"/>
      <c r="I15" s="473"/>
      <c r="J15" s="473"/>
      <c r="K15" s="473"/>
      <c r="L15" s="473"/>
      <c r="M15" s="473"/>
      <c r="N15" s="473"/>
      <c r="O15" s="473"/>
      <c r="P15" s="473"/>
      <c r="Q15" s="473"/>
      <c r="R15" s="473"/>
    </row>
    <row r="16" spans="1:19">
      <c r="A16" s="473"/>
      <c r="B16" s="473"/>
      <c r="C16" s="473"/>
      <c r="D16" s="473"/>
      <c r="E16" s="473"/>
      <c r="F16" s="473"/>
      <c r="G16" s="473"/>
      <c r="H16" s="473"/>
      <c r="I16" s="473"/>
      <c r="J16" s="473"/>
      <c r="K16" s="473"/>
      <c r="L16" s="473"/>
      <c r="M16" s="473"/>
      <c r="N16" s="473"/>
      <c r="O16" s="473"/>
      <c r="P16" s="473"/>
      <c r="Q16" s="473"/>
      <c r="R16" s="473"/>
    </row>
    <row r="17" spans="1:21">
      <c r="A17" s="473"/>
      <c r="B17" s="608"/>
      <c r="C17" s="608"/>
      <c r="D17" s="608"/>
      <c r="E17" s="608"/>
      <c r="F17" s="608"/>
      <c r="G17" s="608"/>
      <c r="H17" s="608"/>
      <c r="I17" s="473"/>
      <c r="J17" s="473"/>
      <c r="K17" s="473"/>
      <c r="L17" s="473"/>
      <c r="M17" s="473"/>
      <c r="N17" s="473"/>
      <c r="O17" s="473"/>
      <c r="P17" s="473"/>
      <c r="Q17" s="473"/>
      <c r="R17" s="473"/>
      <c r="U17" s="420"/>
    </row>
    <row r="18" spans="1:21">
      <c r="A18" s="473"/>
      <c r="B18" s="608"/>
      <c r="C18" s="608"/>
      <c r="D18" s="608"/>
      <c r="E18" s="608"/>
      <c r="F18" s="608"/>
      <c r="G18" s="608"/>
      <c r="H18" s="608"/>
      <c r="I18" s="473"/>
      <c r="J18" s="473"/>
      <c r="K18" s="473"/>
      <c r="L18" s="473"/>
      <c r="M18" s="473"/>
      <c r="N18" s="473"/>
      <c r="O18" s="473"/>
      <c r="P18" s="473"/>
      <c r="Q18" s="473"/>
      <c r="R18" s="473"/>
    </row>
    <row r="19" spans="1:21">
      <c r="A19" s="473"/>
      <c r="B19" s="608"/>
      <c r="C19" s="608"/>
      <c r="D19" s="608"/>
      <c r="E19" s="608"/>
      <c r="F19" s="608"/>
      <c r="G19" s="608"/>
      <c r="H19" s="608"/>
      <c r="I19" s="473"/>
      <c r="J19" s="473"/>
      <c r="K19" s="473"/>
      <c r="L19" s="473"/>
      <c r="M19" s="473"/>
      <c r="N19" s="473"/>
      <c r="O19" s="473"/>
      <c r="P19" s="473"/>
      <c r="Q19" s="473"/>
      <c r="R19" s="473"/>
    </row>
    <row r="20" spans="1:21">
      <c r="A20" s="473"/>
      <c r="B20" s="608"/>
      <c r="C20" s="608"/>
      <c r="D20" s="608"/>
      <c r="E20" s="608"/>
      <c r="F20" s="608"/>
      <c r="G20" s="608"/>
      <c r="H20" s="608"/>
      <c r="I20" s="473"/>
      <c r="J20" s="473"/>
      <c r="K20" s="473"/>
      <c r="L20" s="473"/>
      <c r="M20" s="473"/>
      <c r="N20" s="473"/>
      <c r="O20" s="473"/>
      <c r="P20" s="473"/>
      <c r="Q20" s="473"/>
      <c r="R20" s="473"/>
    </row>
    <row r="21" spans="1:21">
      <c r="A21" s="473"/>
      <c r="B21" s="608"/>
      <c r="C21" s="608"/>
      <c r="D21" s="608"/>
      <c r="E21" s="608"/>
      <c r="F21" s="608"/>
      <c r="G21" s="608"/>
      <c r="H21" s="608"/>
      <c r="I21" s="473"/>
      <c r="J21" s="473"/>
      <c r="K21" s="473"/>
      <c r="L21" s="473"/>
      <c r="M21" s="473"/>
      <c r="N21" s="473"/>
      <c r="O21" s="473"/>
      <c r="P21" s="473"/>
      <c r="Q21" s="473"/>
      <c r="R21" s="473"/>
    </row>
    <row r="22" spans="1:21">
      <c r="A22" s="473"/>
      <c r="B22" s="608"/>
      <c r="C22" s="608"/>
      <c r="D22" s="608"/>
      <c r="E22" s="608"/>
      <c r="F22" s="608"/>
      <c r="G22" s="608"/>
      <c r="H22" s="608"/>
      <c r="I22" s="473"/>
      <c r="J22" s="473"/>
      <c r="K22" s="473"/>
      <c r="L22" s="473"/>
      <c r="M22" s="473"/>
      <c r="N22" s="473"/>
      <c r="O22" s="473"/>
      <c r="P22" s="473"/>
      <c r="Q22" s="473"/>
      <c r="R22" s="473"/>
    </row>
    <row r="23" spans="1:21">
      <c r="A23" s="473"/>
      <c r="B23" s="608"/>
      <c r="C23" s="608"/>
      <c r="D23" s="608"/>
      <c r="E23" s="608"/>
      <c r="F23" s="608"/>
      <c r="G23" s="608"/>
      <c r="H23" s="608"/>
      <c r="I23" s="473"/>
      <c r="J23" s="473"/>
      <c r="K23" s="473"/>
      <c r="L23" s="473"/>
      <c r="M23" s="473"/>
      <c r="N23" s="473"/>
      <c r="O23" s="473"/>
      <c r="P23" s="473"/>
      <c r="Q23" s="473"/>
      <c r="R23" s="473"/>
    </row>
    <row r="24" spans="1:21">
      <c r="A24" s="473"/>
      <c r="B24" s="608"/>
      <c r="C24" s="608"/>
      <c r="D24" s="608"/>
      <c r="E24" s="608"/>
      <c r="F24" s="608"/>
      <c r="G24" s="608"/>
      <c r="H24" s="608"/>
      <c r="I24" s="473"/>
      <c r="J24" s="473"/>
      <c r="K24" s="473"/>
      <c r="L24" s="473"/>
      <c r="M24" s="473"/>
      <c r="N24" s="473"/>
      <c r="O24" s="473"/>
      <c r="P24" s="473"/>
      <c r="Q24" s="473"/>
      <c r="R24" s="473"/>
    </row>
    <row r="25" spans="1:21">
      <c r="A25" s="473"/>
      <c r="B25" s="608"/>
      <c r="C25" s="608"/>
      <c r="D25" s="608"/>
      <c r="E25" s="608"/>
      <c r="F25" s="608"/>
      <c r="G25" s="608"/>
      <c r="H25" s="608"/>
      <c r="I25" s="473"/>
      <c r="J25" s="473"/>
      <c r="K25" s="473"/>
      <c r="L25" s="473"/>
      <c r="M25" s="473"/>
      <c r="N25" s="473"/>
      <c r="O25" s="473"/>
      <c r="P25" s="473"/>
      <c r="Q25" s="473"/>
      <c r="R25" s="473"/>
    </row>
    <row r="26" spans="1:21">
      <c r="A26" s="473"/>
      <c r="B26" s="608"/>
      <c r="C26" s="608"/>
      <c r="D26" s="608"/>
      <c r="E26" s="608"/>
      <c r="F26" s="608"/>
      <c r="G26" s="608"/>
      <c r="H26" s="608"/>
      <c r="I26" s="473"/>
      <c r="J26" s="473"/>
      <c r="K26" s="473"/>
      <c r="L26" s="473"/>
      <c r="M26" s="473"/>
      <c r="N26" s="473"/>
      <c r="O26" s="473"/>
      <c r="P26" s="473"/>
      <c r="Q26" s="473"/>
      <c r="R26" s="473"/>
    </row>
    <row r="27" spans="1:21">
      <c r="A27" s="473"/>
      <c r="B27" s="608"/>
      <c r="C27" s="608"/>
      <c r="D27" s="608"/>
      <c r="E27" s="608"/>
      <c r="F27" s="608"/>
      <c r="G27" s="608"/>
      <c r="H27" s="608"/>
      <c r="I27" s="473"/>
      <c r="J27" s="473"/>
      <c r="K27" s="473"/>
      <c r="L27" s="473"/>
      <c r="M27" s="473"/>
      <c r="N27" s="473"/>
      <c r="O27" s="473"/>
      <c r="P27" s="473"/>
      <c r="Q27" s="473"/>
      <c r="R27" s="473"/>
    </row>
    <row r="28" spans="1:21">
      <c r="A28" s="473"/>
      <c r="B28" s="473"/>
      <c r="C28" s="473"/>
      <c r="D28" s="473"/>
      <c r="E28" s="473"/>
      <c r="F28" s="473"/>
      <c r="G28" s="473"/>
      <c r="H28" s="473"/>
      <c r="I28" s="473"/>
      <c r="J28" s="473"/>
      <c r="K28" s="473"/>
      <c r="L28" s="473"/>
      <c r="M28" s="473"/>
      <c r="N28" s="473"/>
      <c r="O28" s="473"/>
      <c r="P28" s="473"/>
      <c r="Q28" s="473"/>
      <c r="R28" s="473"/>
    </row>
    <row r="29" spans="1:21" ht="16.2">
      <c r="A29" s="473"/>
      <c r="B29" s="476"/>
      <c r="C29" s="477"/>
      <c r="D29" s="476"/>
      <c r="E29" s="476"/>
      <c r="F29" s="476"/>
      <c r="G29" s="476"/>
      <c r="H29" s="476"/>
      <c r="I29" s="476"/>
      <c r="J29" s="473"/>
      <c r="K29" s="473"/>
      <c r="L29" s="473"/>
      <c r="M29" s="473"/>
      <c r="N29" s="473"/>
      <c r="O29" s="473"/>
      <c r="P29" s="473"/>
      <c r="Q29" s="473"/>
      <c r="R29" s="473"/>
    </row>
    <row r="30" spans="1:21">
      <c r="A30" s="473"/>
      <c r="B30" s="473"/>
      <c r="C30" s="473"/>
      <c r="D30" s="473"/>
      <c r="E30" s="473"/>
      <c r="F30" s="473"/>
      <c r="G30" s="473"/>
      <c r="H30" s="473"/>
      <c r="I30" s="473"/>
      <c r="J30" s="473"/>
      <c r="K30" s="473"/>
      <c r="L30" s="473"/>
      <c r="M30" s="473"/>
      <c r="N30" s="473"/>
      <c r="O30" s="473"/>
      <c r="P30" s="473"/>
      <c r="Q30" s="473"/>
      <c r="R30" s="473"/>
    </row>
    <row r="31" spans="1:21">
      <c r="A31" s="610"/>
      <c r="B31" s="611"/>
      <c r="C31" s="611"/>
      <c r="D31" s="611"/>
      <c r="E31" s="611"/>
      <c r="F31" s="611"/>
      <c r="G31" s="611"/>
      <c r="H31" s="611"/>
      <c r="I31" s="611"/>
      <c r="J31" s="611"/>
      <c r="K31" s="611"/>
      <c r="L31" s="611"/>
      <c r="M31" s="611"/>
      <c r="N31" s="611"/>
      <c r="O31" s="611"/>
      <c r="P31" s="611"/>
      <c r="Q31" s="611"/>
      <c r="R31" s="611"/>
    </row>
    <row r="32" spans="1:21">
      <c r="A32" s="611"/>
      <c r="B32" s="611"/>
      <c r="C32" s="611"/>
      <c r="D32" s="611"/>
      <c r="E32" s="611"/>
      <c r="F32" s="611"/>
      <c r="G32" s="611"/>
      <c r="H32" s="611"/>
      <c r="I32" s="611"/>
      <c r="J32" s="611"/>
      <c r="K32" s="611"/>
      <c r="L32" s="611"/>
      <c r="M32" s="611"/>
      <c r="N32" s="611"/>
      <c r="O32" s="611"/>
      <c r="P32" s="611"/>
      <c r="Q32" s="611"/>
      <c r="R32" s="611"/>
    </row>
    <row r="33" spans="1:18">
      <c r="A33" s="611"/>
      <c r="B33" s="611"/>
      <c r="C33" s="611"/>
      <c r="D33" s="611"/>
      <c r="E33" s="611"/>
      <c r="F33" s="611"/>
      <c r="G33" s="611"/>
      <c r="H33" s="611"/>
      <c r="I33" s="611"/>
      <c r="J33" s="611"/>
      <c r="K33" s="611"/>
      <c r="L33" s="611"/>
      <c r="M33" s="611"/>
      <c r="N33" s="611"/>
      <c r="O33" s="611"/>
      <c r="P33" s="611"/>
      <c r="Q33" s="611"/>
      <c r="R33" s="611"/>
    </row>
    <row r="34" spans="1:18">
      <c r="A34" s="611"/>
      <c r="B34" s="611"/>
      <c r="C34" s="611"/>
      <c r="D34" s="611"/>
      <c r="E34" s="611"/>
      <c r="F34" s="611"/>
      <c r="G34" s="611"/>
      <c r="H34" s="611"/>
      <c r="I34" s="611"/>
      <c r="J34" s="611"/>
      <c r="K34" s="611"/>
      <c r="L34" s="611"/>
      <c r="M34" s="611"/>
      <c r="N34" s="611"/>
      <c r="O34" s="611"/>
      <c r="P34" s="611"/>
      <c r="Q34" s="611"/>
      <c r="R34" s="611"/>
    </row>
    <row r="35" spans="1:18">
      <c r="A35" s="611"/>
      <c r="B35" s="611"/>
      <c r="C35" s="611"/>
      <c r="D35" s="611"/>
      <c r="E35" s="611"/>
      <c r="F35" s="611"/>
      <c r="G35" s="611"/>
      <c r="H35" s="611"/>
      <c r="I35" s="611"/>
      <c r="J35" s="611"/>
      <c r="K35" s="611"/>
      <c r="L35" s="611"/>
      <c r="M35" s="611"/>
      <c r="N35" s="611"/>
      <c r="O35" s="611"/>
      <c r="P35" s="611"/>
      <c r="Q35" s="611"/>
      <c r="R35" s="611"/>
    </row>
    <row r="36" spans="1:18">
      <c r="A36" s="611"/>
      <c r="B36" s="611"/>
      <c r="C36" s="611"/>
      <c r="D36" s="611"/>
      <c r="E36" s="611"/>
      <c r="F36" s="611"/>
      <c r="G36" s="611"/>
      <c r="H36" s="611"/>
      <c r="I36" s="611"/>
      <c r="J36" s="611"/>
      <c r="K36" s="611"/>
      <c r="L36" s="611"/>
      <c r="M36" s="611"/>
      <c r="N36" s="611"/>
      <c r="O36" s="611"/>
      <c r="P36" s="611"/>
      <c r="Q36" s="611"/>
      <c r="R36" s="611"/>
    </row>
    <row r="37" spans="1:18">
      <c r="A37" s="611"/>
      <c r="B37" s="611"/>
      <c r="C37" s="611"/>
      <c r="D37" s="611"/>
      <c r="E37" s="611"/>
      <c r="F37" s="611"/>
      <c r="G37" s="611"/>
      <c r="H37" s="611"/>
      <c r="I37" s="611"/>
      <c r="J37" s="611"/>
      <c r="K37" s="611"/>
      <c r="L37" s="611"/>
      <c r="M37" s="611"/>
      <c r="N37" s="611"/>
      <c r="O37" s="611"/>
      <c r="P37" s="611"/>
      <c r="Q37" s="611"/>
      <c r="R37" s="611"/>
    </row>
    <row r="38" spans="1:18">
      <c r="A38" s="611"/>
      <c r="B38" s="611"/>
      <c r="C38" s="611"/>
      <c r="D38" s="611"/>
      <c r="E38" s="611"/>
      <c r="F38" s="611"/>
      <c r="G38" s="611"/>
      <c r="H38" s="611"/>
      <c r="I38" s="611"/>
      <c r="J38" s="611"/>
      <c r="K38" s="611"/>
      <c r="L38" s="611"/>
      <c r="M38" s="611"/>
      <c r="N38" s="611"/>
      <c r="O38" s="611"/>
      <c r="P38" s="611"/>
      <c r="Q38" s="611"/>
      <c r="R38" s="611"/>
    </row>
    <row r="39" spans="1:18">
      <c r="A39" s="611"/>
      <c r="B39" s="611"/>
      <c r="C39" s="611"/>
      <c r="D39" s="611"/>
      <c r="E39" s="611"/>
      <c r="F39" s="611"/>
      <c r="G39" s="611"/>
      <c r="H39" s="611"/>
      <c r="I39" s="611"/>
      <c r="J39" s="611"/>
      <c r="K39" s="611"/>
      <c r="L39" s="611"/>
      <c r="M39" s="611"/>
      <c r="N39" s="611"/>
      <c r="O39" s="611"/>
      <c r="P39" s="611"/>
      <c r="Q39" s="611"/>
      <c r="R39" s="611"/>
    </row>
    <row r="40" spans="1:18">
      <c r="A40" s="611"/>
      <c r="B40" s="611"/>
      <c r="C40" s="611"/>
      <c r="D40" s="611"/>
      <c r="E40" s="611"/>
      <c r="F40" s="611"/>
      <c r="G40" s="611"/>
      <c r="H40" s="611"/>
      <c r="I40" s="611"/>
      <c r="J40" s="611"/>
      <c r="K40" s="611"/>
      <c r="L40" s="611"/>
      <c r="M40" s="611"/>
      <c r="N40" s="611"/>
      <c r="O40" s="611"/>
      <c r="P40" s="611"/>
      <c r="Q40" s="611"/>
      <c r="R40" s="611"/>
    </row>
    <row r="41" spans="1:18">
      <c r="A41" s="520"/>
      <c r="B41" s="520"/>
      <c r="C41" s="520"/>
      <c r="D41" s="520"/>
      <c r="E41" s="520"/>
      <c r="F41" s="520"/>
      <c r="G41" s="520"/>
      <c r="H41" s="520"/>
      <c r="I41" s="520"/>
      <c r="J41" s="520"/>
      <c r="K41" s="520"/>
      <c r="L41" s="520"/>
      <c r="M41" s="520"/>
      <c r="N41" s="520"/>
      <c r="O41" s="520"/>
      <c r="P41" s="520"/>
      <c r="Q41" s="520"/>
      <c r="R41" s="520"/>
    </row>
    <row r="42" spans="1:18">
      <c r="A42" s="520"/>
      <c r="B42" s="520"/>
      <c r="C42" s="520"/>
      <c r="D42" s="520"/>
      <c r="E42" s="520"/>
      <c r="F42" s="520"/>
      <c r="G42" s="520"/>
      <c r="H42" s="520"/>
      <c r="I42" s="520"/>
      <c r="J42" s="520"/>
      <c r="K42" s="520"/>
      <c r="L42" s="520"/>
      <c r="M42" s="520"/>
      <c r="N42" s="520"/>
      <c r="O42" s="520"/>
      <c r="P42" s="520"/>
      <c r="Q42" s="520"/>
      <c r="R42" s="520"/>
    </row>
    <row r="43" spans="1:18">
      <c r="A43" s="520"/>
      <c r="B43" s="520"/>
      <c r="C43" s="520"/>
      <c r="D43" s="520"/>
      <c r="E43" s="520"/>
      <c r="F43" s="520"/>
      <c r="G43" s="520"/>
      <c r="H43" s="520"/>
      <c r="I43" s="520"/>
      <c r="J43" s="520"/>
      <c r="K43" s="520"/>
      <c r="L43" s="520"/>
      <c r="M43" s="520"/>
      <c r="N43" s="520"/>
      <c r="O43" s="520"/>
      <c r="P43" s="520"/>
      <c r="Q43" s="520"/>
      <c r="R43" s="520"/>
    </row>
    <row r="44" spans="1:18">
      <c r="A44" s="520"/>
      <c r="B44" s="520"/>
      <c r="C44" s="520"/>
      <c r="D44" s="520"/>
      <c r="E44" s="520"/>
      <c r="F44" s="520"/>
      <c r="G44" s="520"/>
      <c r="H44" s="520"/>
      <c r="I44" s="520"/>
      <c r="J44" s="520"/>
      <c r="K44" s="520"/>
      <c r="L44" s="520"/>
      <c r="M44" s="520"/>
      <c r="N44" s="520"/>
      <c r="O44" s="520"/>
      <c r="P44" s="520"/>
      <c r="Q44" s="520"/>
      <c r="R44" s="520"/>
    </row>
    <row r="45" spans="1:18">
      <c r="A45" s="520"/>
      <c r="B45" s="520"/>
      <c r="C45" s="520"/>
      <c r="D45" s="520"/>
      <c r="E45" s="520"/>
      <c r="F45" s="520"/>
      <c r="G45" s="520"/>
      <c r="H45" s="520"/>
      <c r="I45" s="520"/>
      <c r="J45" s="520"/>
      <c r="K45" s="520"/>
      <c r="L45" s="520"/>
      <c r="M45" s="520"/>
      <c r="N45" s="520"/>
      <c r="O45" s="520"/>
      <c r="P45" s="520"/>
      <c r="Q45" s="520"/>
      <c r="R45" s="520"/>
    </row>
    <row r="46" spans="1:18">
      <c r="A46" s="520"/>
      <c r="B46" s="520"/>
      <c r="C46" s="520"/>
      <c r="D46" s="520"/>
      <c r="E46" s="520"/>
      <c r="F46" s="520"/>
      <c r="G46" s="520"/>
      <c r="H46" s="520"/>
      <c r="I46" s="520"/>
      <c r="J46" s="520"/>
      <c r="K46" s="520"/>
      <c r="L46" s="520"/>
      <c r="M46" s="520"/>
      <c r="N46" s="520"/>
      <c r="O46" s="520"/>
      <c r="P46" s="520"/>
      <c r="Q46" s="520"/>
      <c r="R46" s="520"/>
    </row>
    <row r="47" spans="1:18">
      <c r="A47" s="520"/>
      <c r="B47" s="520"/>
      <c r="C47" s="520"/>
      <c r="D47" s="520"/>
      <c r="E47" s="520"/>
      <c r="F47" s="520"/>
      <c r="G47" s="520"/>
      <c r="H47" s="520"/>
      <c r="I47" s="520"/>
      <c r="J47" s="520"/>
      <c r="K47" s="520"/>
      <c r="L47" s="520"/>
      <c r="M47" s="520"/>
      <c r="N47" s="520"/>
      <c r="O47" s="520"/>
      <c r="P47" s="520"/>
      <c r="Q47" s="520"/>
      <c r="R47" s="520"/>
    </row>
    <row r="48" spans="1:18">
      <c r="A48" s="520"/>
      <c r="B48" s="520"/>
      <c r="C48" s="520"/>
      <c r="D48" s="520"/>
      <c r="E48" s="520"/>
      <c r="F48" s="520"/>
      <c r="G48" s="520"/>
      <c r="H48" s="520"/>
      <c r="I48" s="520"/>
      <c r="J48" s="520"/>
      <c r="K48" s="520"/>
      <c r="L48" s="520"/>
      <c r="M48" s="520"/>
      <c r="N48" s="520"/>
      <c r="O48" s="520"/>
      <c r="P48" s="520"/>
      <c r="Q48" s="520"/>
      <c r="R48" s="520"/>
    </row>
    <row r="49" spans="1:18">
      <c r="A49" s="520"/>
      <c r="B49" s="520"/>
      <c r="C49" s="520"/>
      <c r="D49" s="520"/>
      <c r="E49" s="520"/>
      <c r="F49" s="520"/>
      <c r="G49" s="520"/>
      <c r="H49" s="520"/>
      <c r="I49" s="520"/>
      <c r="J49" s="520"/>
      <c r="K49" s="520"/>
      <c r="L49" s="520"/>
      <c r="M49" s="520"/>
      <c r="N49" s="520"/>
      <c r="O49" s="520"/>
      <c r="P49" s="520"/>
      <c r="Q49" s="520"/>
      <c r="R49" s="520"/>
    </row>
    <row r="50" spans="1:18">
      <c r="A50" s="520"/>
      <c r="B50" s="520"/>
      <c r="C50" s="520"/>
      <c r="D50" s="520"/>
      <c r="E50" s="520"/>
      <c r="F50" s="520"/>
      <c r="G50" s="520"/>
      <c r="H50" s="520"/>
      <c r="I50" s="520"/>
      <c r="J50" s="520"/>
      <c r="K50" s="520"/>
      <c r="L50" s="520"/>
      <c r="M50" s="520"/>
      <c r="N50" s="520"/>
      <c r="O50" s="520"/>
      <c r="P50" s="520"/>
      <c r="Q50" s="520"/>
      <c r="R50" s="520"/>
    </row>
    <row r="51" spans="1:18">
      <c r="A51" s="520"/>
      <c r="B51" s="520"/>
      <c r="C51" s="520"/>
      <c r="D51" s="520"/>
      <c r="E51" s="520"/>
      <c r="F51" s="520"/>
      <c r="G51" s="520"/>
      <c r="H51" s="520"/>
      <c r="I51" s="520"/>
      <c r="J51" s="520"/>
      <c r="K51" s="520"/>
      <c r="L51" s="520"/>
      <c r="M51" s="520"/>
      <c r="N51" s="520"/>
      <c r="O51" s="520"/>
      <c r="P51" s="520"/>
      <c r="Q51" s="520"/>
      <c r="R51" s="520"/>
    </row>
    <row r="52" spans="1:18">
      <c r="A52" s="520"/>
      <c r="B52" s="520"/>
      <c r="C52" s="520"/>
      <c r="D52" s="520"/>
      <c r="E52" s="520"/>
      <c r="F52" s="520"/>
      <c r="G52" s="520"/>
      <c r="H52" s="520"/>
      <c r="I52" s="520"/>
      <c r="J52" s="520"/>
      <c r="K52" s="520"/>
      <c r="L52" s="520"/>
      <c r="M52" s="520"/>
      <c r="N52" s="520"/>
      <c r="O52" s="520"/>
      <c r="P52" s="520"/>
      <c r="Q52" s="520"/>
      <c r="R52" s="520"/>
    </row>
    <row r="53" spans="1:18">
      <c r="A53" s="520"/>
      <c r="B53" s="520"/>
      <c r="C53" s="520"/>
      <c r="D53" s="520"/>
      <c r="E53" s="520"/>
      <c r="F53" s="520"/>
      <c r="G53" s="520"/>
      <c r="H53" s="520"/>
      <c r="I53" s="520"/>
      <c r="J53" s="520"/>
      <c r="K53" s="520"/>
      <c r="L53" s="520"/>
      <c r="M53" s="520"/>
      <c r="N53" s="520"/>
      <c r="O53" s="520"/>
      <c r="P53" s="520"/>
      <c r="Q53" s="520"/>
      <c r="R53" s="520"/>
    </row>
    <row r="54" spans="1:18">
      <c r="A54" s="520"/>
      <c r="B54" s="520"/>
      <c r="C54" s="520"/>
      <c r="D54" s="520"/>
      <c r="E54" s="520"/>
      <c r="F54" s="520"/>
      <c r="G54" s="520"/>
      <c r="H54" s="520"/>
      <c r="I54" s="520"/>
      <c r="J54" s="520"/>
      <c r="K54" s="520"/>
      <c r="L54" s="520"/>
      <c r="M54" s="520"/>
      <c r="N54" s="520"/>
      <c r="O54" s="520"/>
      <c r="P54" s="520"/>
      <c r="Q54" s="520"/>
      <c r="R54" s="520"/>
    </row>
    <row r="55" spans="1:18">
      <c r="A55" s="520"/>
      <c r="B55" s="520"/>
      <c r="C55" s="520"/>
      <c r="D55" s="520"/>
      <c r="E55" s="520"/>
      <c r="F55" s="520"/>
      <c r="G55" s="520"/>
      <c r="H55" s="520"/>
      <c r="I55" s="520"/>
      <c r="J55" s="520"/>
      <c r="K55" s="520"/>
      <c r="L55" s="520"/>
      <c r="M55" s="520"/>
      <c r="N55" s="520"/>
      <c r="O55" s="520"/>
      <c r="P55" s="520"/>
      <c r="Q55" s="520"/>
      <c r="R55" s="520"/>
    </row>
    <row r="56" spans="1:18">
      <c r="A56" s="520"/>
      <c r="B56" s="520"/>
      <c r="C56" s="520"/>
      <c r="D56" s="520"/>
      <c r="E56" s="520"/>
      <c r="F56" s="520"/>
      <c r="G56" s="520"/>
      <c r="H56" s="520"/>
      <c r="I56" s="520"/>
      <c r="J56" s="520"/>
      <c r="K56" s="520"/>
      <c r="L56" s="520"/>
      <c r="M56" s="520"/>
      <c r="N56" s="520"/>
      <c r="O56" s="520"/>
      <c r="P56" s="520"/>
      <c r="Q56" s="520"/>
      <c r="R56" s="520"/>
    </row>
    <row r="57" spans="1:18">
      <c r="A57" s="520"/>
      <c r="B57" s="520"/>
      <c r="C57" s="520"/>
      <c r="D57" s="520"/>
      <c r="E57" s="520"/>
      <c r="F57" s="520"/>
      <c r="G57" s="520"/>
      <c r="H57" s="520"/>
      <c r="I57" s="520"/>
      <c r="J57" s="520"/>
      <c r="K57" s="520"/>
      <c r="L57" s="520"/>
      <c r="M57" s="520"/>
      <c r="N57" s="520"/>
      <c r="O57" s="520"/>
      <c r="P57" s="520"/>
      <c r="Q57" s="520"/>
      <c r="R57" s="520"/>
    </row>
    <row r="58" spans="1:18">
      <c r="A58" s="520"/>
      <c r="B58" s="520"/>
      <c r="C58" s="520"/>
      <c r="D58" s="520"/>
      <c r="E58" s="520"/>
      <c r="F58" s="520"/>
      <c r="G58" s="520"/>
      <c r="H58" s="520"/>
      <c r="I58" s="520"/>
      <c r="J58" s="520"/>
      <c r="K58" s="520"/>
      <c r="L58" s="520"/>
      <c r="M58" s="520"/>
      <c r="N58" s="520"/>
      <c r="O58" s="520"/>
      <c r="P58" s="520"/>
      <c r="Q58" s="520"/>
      <c r="R58" s="520"/>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5"/>
  <sheetViews>
    <sheetView tabSelected="1" zoomScaleNormal="100" zoomScaleSheetLayoutView="100" workbookViewId="0">
      <selection activeCell="O18" sqref="O18"/>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269</v>
      </c>
      <c r="B1" s="50"/>
      <c r="C1" s="50"/>
      <c r="D1" s="51"/>
      <c r="E1" s="51"/>
      <c r="F1" s="52"/>
      <c r="G1" s="53"/>
      <c r="H1" s="54"/>
      <c r="I1" s="261" t="s">
        <v>38</v>
      </c>
      <c r="J1" s="74"/>
      <c r="K1" s="55"/>
      <c r="L1" s="262"/>
      <c r="M1" s="56"/>
    </row>
    <row r="2" spans="1:16" ht="17.399999999999999">
      <c r="A2" s="59"/>
      <c r="B2" s="263"/>
      <c r="C2" s="263"/>
      <c r="D2" s="263"/>
      <c r="E2" s="263"/>
      <c r="F2" s="263"/>
      <c r="G2" s="60"/>
      <c r="H2" s="61"/>
      <c r="I2" s="264" t="s">
        <v>39</v>
      </c>
      <c r="J2" s="62"/>
      <c r="K2" s="265" t="s">
        <v>21</v>
      </c>
      <c r="L2" s="63"/>
      <c r="M2" s="56"/>
      <c r="N2" s="222"/>
      <c r="P2" s="157"/>
    </row>
    <row r="3" spans="1:16" ht="17.399999999999999">
      <c r="A3" s="266" t="s">
        <v>29</v>
      </c>
      <c r="B3" s="267"/>
      <c r="D3" s="268"/>
      <c r="E3" s="268"/>
      <c r="F3" s="268"/>
      <c r="G3" s="64"/>
      <c r="H3"/>
      <c r="J3" s="269"/>
      <c r="L3" s="55"/>
      <c r="M3" s="66"/>
    </row>
    <row r="4" spans="1:16" ht="17.399999999999999">
      <c r="A4" s="67"/>
      <c r="B4" s="267"/>
      <c r="C4" s="100"/>
      <c r="D4" s="268"/>
      <c r="E4" s="268"/>
      <c r="F4" s="270"/>
      <c r="G4" s="68"/>
      <c r="H4" s="69"/>
      <c r="I4" s="69"/>
      <c r="J4" s="74"/>
      <c r="L4" s="55"/>
      <c r="M4" s="66"/>
      <c r="N4" s="338"/>
    </row>
    <row r="5" spans="1:16">
      <c r="A5" s="271"/>
      <c r="D5" s="268"/>
      <c r="E5" s="70"/>
      <c r="F5" s="272"/>
      <c r="G5" s="71"/>
      <c r="H5"/>
      <c r="I5" s="273"/>
      <c r="J5" s="74"/>
      <c r="M5" s="66"/>
    </row>
    <row r="6" spans="1:16" ht="17.399999999999999">
      <c r="A6" s="271"/>
      <c r="D6" s="268"/>
      <c r="E6" s="272"/>
      <c r="F6" s="272"/>
      <c r="G6" s="71"/>
      <c r="H6" s="61"/>
      <c r="I6" s="274"/>
      <c r="J6" s="74"/>
      <c r="M6" s="66"/>
    </row>
    <row r="7" spans="1:16">
      <c r="A7" s="271"/>
      <c r="D7" s="268"/>
      <c r="E7" s="272"/>
      <c r="F7" s="272"/>
      <c r="G7" s="71"/>
      <c r="H7" s="275"/>
      <c r="I7" s="273"/>
      <c r="J7" s="74"/>
      <c r="M7" s="66"/>
    </row>
    <row r="8" spans="1:16">
      <c r="A8" s="271"/>
      <c r="D8" s="268"/>
      <c r="E8" s="272"/>
      <c r="F8" s="272"/>
      <c r="G8" s="71"/>
      <c r="H8" s="62"/>
      <c r="I8" s="42"/>
      <c r="J8" s="42"/>
      <c r="K8" s="42"/>
    </row>
    <row r="9" spans="1:16">
      <c r="A9" s="271"/>
      <c r="D9" s="268"/>
      <c r="E9" s="272"/>
      <c r="F9" s="272"/>
      <c r="G9" s="71"/>
      <c r="H9" s="42"/>
      <c r="I9" s="42"/>
      <c r="J9" s="42"/>
      <c r="K9" s="42"/>
      <c r="N9" s="73"/>
    </row>
    <row r="10" spans="1:16">
      <c r="A10" s="271"/>
      <c r="D10" s="268"/>
      <c r="E10" s="272"/>
      <c r="F10" s="272"/>
      <c r="G10" s="71"/>
      <c r="H10" s="42"/>
      <c r="I10" s="42"/>
      <c r="J10" s="42"/>
      <c r="K10" s="42"/>
      <c r="N10" s="73" t="s">
        <v>40</v>
      </c>
    </row>
    <row r="11" spans="1:16">
      <c r="A11" s="271"/>
      <c r="D11" s="268"/>
      <c r="E11" s="272"/>
      <c r="F11" s="272"/>
      <c r="G11" s="71"/>
      <c r="H11" s="42"/>
      <c r="I11" s="42"/>
      <c r="J11" s="42"/>
      <c r="K11" s="42"/>
    </row>
    <row r="12" spans="1:16">
      <c r="A12" s="271"/>
      <c r="D12" s="268"/>
      <c r="E12" s="272"/>
      <c r="F12" s="272"/>
      <c r="G12" s="71"/>
      <c r="H12" s="42"/>
      <c r="I12" s="42"/>
      <c r="J12" s="42"/>
      <c r="K12" s="42"/>
      <c r="N12" s="73" t="s">
        <v>41</v>
      </c>
      <c r="O12" s="383"/>
    </row>
    <row r="13" spans="1:16">
      <c r="A13" s="271"/>
      <c r="D13" s="268"/>
      <c r="E13" s="272"/>
      <c r="F13" s="272"/>
      <c r="G13" s="71"/>
      <c r="H13" s="42"/>
      <c r="I13" s="42"/>
      <c r="J13" s="42"/>
      <c r="K13" s="42"/>
    </row>
    <row r="14" spans="1:16">
      <c r="A14" s="271"/>
      <c r="D14" s="268"/>
      <c r="E14" s="272"/>
      <c r="F14" s="272"/>
      <c r="G14" s="71"/>
      <c r="H14" s="42"/>
      <c r="I14" s="42"/>
      <c r="J14" s="42"/>
      <c r="K14" s="42"/>
      <c r="N14" s="472" t="s">
        <v>42</v>
      </c>
    </row>
    <row r="15" spans="1:16">
      <c r="A15" s="271"/>
      <c r="D15" s="268"/>
      <c r="E15" s="268" t="s">
        <v>21</v>
      </c>
      <c r="F15" s="270"/>
      <c r="G15" s="64"/>
      <c r="H15" s="275"/>
      <c r="I15" s="273"/>
      <c r="J15" s="62"/>
    </row>
    <row r="16" spans="1:16">
      <c r="A16" s="271"/>
      <c r="D16" s="268"/>
      <c r="E16" s="268"/>
      <c r="F16" s="270"/>
      <c r="G16" s="64"/>
      <c r="I16" s="273"/>
      <c r="J16" s="74"/>
      <c r="N16" s="340" t="s">
        <v>261</v>
      </c>
    </row>
    <row r="17" spans="1:19" ht="20.25" customHeight="1" thickBot="1">
      <c r="A17" s="677" t="s">
        <v>308</v>
      </c>
      <c r="B17" s="678"/>
      <c r="C17" s="678"/>
      <c r="D17" s="277"/>
      <c r="E17" s="278"/>
      <c r="F17" s="678" t="s">
        <v>309</v>
      </c>
      <c r="G17" s="679"/>
      <c r="H17" s="275"/>
      <c r="I17" s="273"/>
      <c r="J17" s="62"/>
      <c r="L17" s="63"/>
      <c r="M17" s="66"/>
      <c r="N17" s="276" t="s">
        <v>134</v>
      </c>
    </row>
    <row r="18" spans="1:19" ht="39" customHeight="1" thickTop="1">
      <c r="A18" s="680" t="s">
        <v>43</v>
      </c>
      <c r="B18" s="681"/>
      <c r="C18" s="682"/>
      <c r="D18" s="279" t="s">
        <v>44</v>
      </c>
      <c r="E18" s="280"/>
      <c r="F18" s="683" t="s">
        <v>45</v>
      </c>
      <c r="G18" s="684"/>
      <c r="I18" s="273"/>
      <c r="J18" s="74"/>
      <c r="M18" s="66"/>
      <c r="Q18" s="57" t="s">
        <v>29</v>
      </c>
      <c r="S18" s="57" t="s">
        <v>21</v>
      </c>
    </row>
    <row r="19" spans="1:19" ht="30" customHeight="1">
      <c r="A19" s="685" t="s">
        <v>268</v>
      </c>
      <c r="B19" s="685"/>
      <c r="C19" s="685"/>
      <c r="D19" s="685"/>
      <c r="E19" s="685"/>
      <c r="F19" s="685"/>
      <c r="G19" s="685"/>
      <c r="H19" s="281"/>
      <c r="I19" s="75" t="s">
        <v>46</v>
      </c>
      <c r="J19" s="75"/>
      <c r="K19" s="75"/>
      <c r="L19" s="63"/>
      <c r="M19" s="66"/>
    </row>
    <row r="20" spans="1:19" ht="17.399999999999999">
      <c r="E20" s="282" t="s">
        <v>47</v>
      </c>
      <c r="F20" s="283" t="s">
        <v>48</v>
      </c>
      <c r="H20" s="386" t="s">
        <v>212</v>
      </c>
      <c r="I20" s="273"/>
      <c r="J20" s="74" t="s">
        <v>21</v>
      </c>
      <c r="K20" s="284" t="s">
        <v>21</v>
      </c>
      <c r="M20" s="66"/>
    </row>
    <row r="21" spans="1:19" ht="16.8" thickBot="1">
      <c r="A21" s="285"/>
      <c r="B21" s="686">
        <v>44997</v>
      </c>
      <c r="C21" s="687"/>
      <c r="D21" s="286" t="s">
        <v>49</v>
      </c>
      <c r="E21" s="688" t="s">
        <v>50</v>
      </c>
      <c r="F21" s="689"/>
      <c r="G21" s="65" t="s">
        <v>51</v>
      </c>
      <c r="H21" s="690" t="s">
        <v>307</v>
      </c>
      <c r="I21" s="691"/>
      <c r="J21" s="691"/>
      <c r="K21" s="691"/>
      <c r="L21" s="691"/>
      <c r="M21" s="76" t="s">
        <v>212</v>
      </c>
      <c r="N21" s="77"/>
    </row>
    <row r="22" spans="1:19" ht="36" customHeight="1" thickTop="1" thickBot="1">
      <c r="A22" s="287" t="s">
        <v>52</v>
      </c>
      <c r="B22" s="692" t="s">
        <v>53</v>
      </c>
      <c r="C22" s="693"/>
      <c r="D22" s="694"/>
      <c r="E22" s="78" t="s">
        <v>285</v>
      </c>
      <c r="F22" s="78" t="s">
        <v>345</v>
      </c>
      <c r="G22" s="288" t="s">
        <v>54</v>
      </c>
      <c r="H22" s="695" t="s">
        <v>55</v>
      </c>
      <c r="I22" s="696"/>
      <c r="J22" s="696"/>
      <c r="K22" s="696"/>
      <c r="L22" s="697"/>
      <c r="M22" s="289" t="s">
        <v>56</v>
      </c>
      <c r="N22" s="290" t="s">
        <v>57</v>
      </c>
      <c r="R22" s="57" t="s">
        <v>29</v>
      </c>
    </row>
    <row r="23" spans="1:19" ht="71.400000000000006" customHeight="1">
      <c r="A23" s="711" t="s">
        <v>58</v>
      </c>
      <c r="B23" s="705" t="str">
        <f t="shared" ref="B23" si="0">IF(G23&gt;5,"☆☆☆☆",IF(AND(G23&gt;=2.39,G23&lt;5),"☆☆☆",IF(AND(G23&gt;=1.39,G23&lt;2.4),"☆☆",IF(AND(G23&gt;0,G23&lt;1.4),"☆",IF(AND(G23&gt;=-1.39,G23&lt;0),"★",IF(AND(G23&gt;=-2.39,G23&lt;-1.4),"★★",IF(AND(G23&gt;=-3.39,G23&lt;-2.4),"★★★")))))))</f>
        <v>☆</v>
      </c>
      <c r="C23" s="706"/>
      <c r="D23" s="707"/>
      <c r="E23" s="703">
        <v>3.02</v>
      </c>
      <c r="F23" s="701">
        <v>3.37</v>
      </c>
      <c r="G23" s="713">
        <f>F23-E23</f>
        <v>0.35000000000000009</v>
      </c>
      <c r="H23" s="616" t="s">
        <v>327</v>
      </c>
      <c r="I23" s="616"/>
      <c r="J23" s="616"/>
      <c r="K23" s="616"/>
      <c r="L23" s="617"/>
      <c r="M23" s="555" t="s">
        <v>293</v>
      </c>
      <c r="N23" s="556">
        <v>44994</v>
      </c>
      <c r="O23" s="354" t="s">
        <v>226</v>
      </c>
    </row>
    <row r="24" spans="1:19" ht="53.4" customHeight="1" thickBot="1">
      <c r="A24" s="712"/>
      <c r="B24" s="708"/>
      <c r="C24" s="709"/>
      <c r="D24" s="710"/>
      <c r="E24" s="704"/>
      <c r="F24" s="702"/>
      <c r="G24" s="714"/>
      <c r="H24" s="715" t="s">
        <v>331</v>
      </c>
      <c r="I24" s="616"/>
      <c r="J24" s="616"/>
      <c r="K24" s="616"/>
      <c r="L24" s="617"/>
      <c r="M24" s="555" t="s">
        <v>293</v>
      </c>
      <c r="N24" s="556">
        <v>44993</v>
      </c>
      <c r="O24" s="354"/>
    </row>
    <row r="25" spans="1:19" ht="66" customHeight="1" thickBot="1">
      <c r="A25" s="291" t="s">
        <v>59</v>
      </c>
      <c r="B25" s="612" t="s">
        <v>346</v>
      </c>
      <c r="C25" s="613"/>
      <c r="D25" s="614"/>
      <c r="E25" s="429">
        <v>7.4</v>
      </c>
      <c r="F25" s="429">
        <v>7.4</v>
      </c>
      <c r="G25" s="397">
        <f t="shared" ref="G25:G71" si="1">F25-E25</f>
        <v>0</v>
      </c>
      <c r="H25" s="698"/>
      <c r="I25" s="699"/>
      <c r="J25" s="699"/>
      <c r="K25" s="699"/>
      <c r="L25" s="700"/>
      <c r="M25" s="213"/>
      <c r="N25" s="214"/>
      <c r="O25" s="354" t="s">
        <v>59</v>
      </c>
      <c r="Q25" s="57" t="s">
        <v>29</v>
      </c>
    </row>
    <row r="26" spans="1:19" ht="81" customHeight="1" thickBot="1">
      <c r="A26" s="360" t="s">
        <v>60</v>
      </c>
      <c r="B26" s="612" t="str">
        <f t="shared" ref="B26:B70" si="2">IF(G26&gt;5,"☆☆☆☆",IF(AND(G26&gt;=2.39,G26&lt;5),"☆☆☆",IF(AND(G26&gt;=1.39,G26&lt;2.4),"☆☆",IF(AND(G26&gt;0,G26&lt;1.4),"☆",IF(AND(G26&gt;=-1.39,G26&lt;0),"★",IF(AND(G26&gt;=-2.39,G26&lt;-1.4),"★★",IF(AND(G26&gt;=-3.39,G26&lt;-2.4),"★★★")))))))</f>
        <v>☆</v>
      </c>
      <c r="C26" s="613"/>
      <c r="D26" s="614"/>
      <c r="E26" s="159">
        <v>5.63</v>
      </c>
      <c r="F26" s="429">
        <v>6</v>
      </c>
      <c r="G26" s="397">
        <f t="shared" si="1"/>
        <v>0.37000000000000011</v>
      </c>
      <c r="H26" s="615" t="s">
        <v>332</v>
      </c>
      <c r="I26" s="616"/>
      <c r="J26" s="616"/>
      <c r="K26" s="616"/>
      <c r="L26" s="617"/>
      <c r="M26" s="555" t="s">
        <v>333</v>
      </c>
      <c r="N26" s="551">
        <v>44993</v>
      </c>
      <c r="O26" s="354" t="s">
        <v>60</v>
      </c>
    </row>
    <row r="27" spans="1:19" ht="83.25" customHeight="1" thickBot="1">
      <c r="A27" s="360" t="s">
        <v>61</v>
      </c>
      <c r="B27" s="612" t="str">
        <f t="shared" si="2"/>
        <v>☆☆</v>
      </c>
      <c r="C27" s="613"/>
      <c r="D27" s="614"/>
      <c r="E27" s="429">
        <v>7.1</v>
      </c>
      <c r="F27" s="429">
        <v>8.9499999999999993</v>
      </c>
      <c r="G27" s="397">
        <f t="shared" si="1"/>
        <v>1.8499999999999996</v>
      </c>
      <c r="H27" s="618"/>
      <c r="I27" s="619"/>
      <c r="J27" s="619"/>
      <c r="K27" s="619"/>
      <c r="L27" s="620"/>
      <c r="M27" s="213"/>
      <c r="N27" s="214"/>
      <c r="O27" s="354" t="s">
        <v>61</v>
      </c>
    </row>
    <row r="28" spans="1:19" ht="78.599999999999994" customHeight="1" thickBot="1">
      <c r="A28" s="360" t="s">
        <v>62</v>
      </c>
      <c r="B28" s="612" t="str">
        <f t="shared" si="2"/>
        <v>★</v>
      </c>
      <c r="C28" s="613"/>
      <c r="D28" s="614"/>
      <c r="E28" s="159">
        <v>4.76</v>
      </c>
      <c r="F28" s="159">
        <v>4.21</v>
      </c>
      <c r="G28" s="397">
        <f t="shared" si="1"/>
        <v>-0.54999999999999982</v>
      </c>
      <c r="H28" s="618"/>
      <c r="I28" s="619"/>
      <c r="J28" s="619"/>
      <c r="K28" s="619"/>
      <c r="L28" s="620"/>
      <c r="M28" s="213"/>
      <c r="N28" s="214"/>
      <c r="O28" s="354" t="s">
        <v>62</v>
      </c>
    </row>
    <row r="29" spans="1:19" ht="87" customHeight="1" thickBot="1">
      <c r="A29" s="360" t="s">
        <v>63</v>
      </c>
      <c r="B29" s="612" t="str">
        <f t="shared" si="2"/>
        <v>★★</v>
      </c>
      <c r="C29" s="613"/>
      <c r="D29" s="614"/>
      <c r="E29" s="429">
        <v>9</v>
      </c>
      <c r="F29" s="429">
        <v>6.86</v>
      </c>
      <c r="G29" s="397">
        <f t="shared" si="1"/>
        <v>-2.1399999999999997</v>
      </c>
      <c r="H29" s="618"/>
      <c r="I29" s="619"/>
      <c r="J29" s="619"/>
      <c r="K29" s="619"/>
      <c r="L29" s="620"/>
      <c r="M29" s="213"/>
      <c r="N29" s="214"/>
      <c r="O29" s="354" t="s">
        <v>63</v>
      </c>
    </row>
    <row r="30" spans="1:19" ht="71.25" customHeight="1" thickBot="1">
      <c r="A30" s="360" t="s">
        <v>64</v>
      </c>
      <c r="B30" s="612" t="str">
        <f t="shared" si="2"/>
        <v>★</v>
      </c>
      <c r="C30" s="613"/>
      <c r="D30" s="614"/>
      <c r="E30" s="429">
        <v>6.9</v>
      </c>
      <c r="F30" s="159">
        <v>5.92</v>
      </c>
      <c r="G30" s="397">
        <f t="shared" si="1"/>
        <v>-0.98000000000000043</v>
      </c>
      <c r="H30" s="618"/>
      <c r="I30" s="619"/>
      <c r="J30" s="619"/>
      <c r="K30" s="619"/>
      <c r="L30" s="620"/>
      <c r="M30" s="213"/>
      <c r="N30" s="214"/>
      <c r="O30" s="354" t="s">
        <v>64</v>
      </c>
    </row>
    <row r="31" spans="1:19" ht="73.5" customHeight="1" thickBot="1">
      <c r="A31" s="360" t="s">
        <v>65</v>
      </c>
      <c r="B31" s="612" t="str">
        <f t="shared" si="2"/>
        <v>★</v>
      </c>
      <c r="C31" s="613"/>
      <c r="D31" s="614"/>
      <c r="E31" s="159">
        <v>4.3899999999999997</v>
      </c>
      <c r="F31" s="159">
        <v>3.93</v>
      </c>
      <c r="G31" s="397">
        <f t="shared" si="1"/>
        <v>-0.45999999999999952</v>
      </c>
      <c r="H31" s="618"/>
      <c r="I31" s="619"/>
      <c r="J31" s="619"/>
      <c r="K31" s="619"/>
      <c r="L31" s="620"/>
      <c r="M31" s="213"/>
      <c r="N31" s="214"/>
      <c r="O31" s="354" t="s">
        <v>65</v>
      </c>
    </row>
    <row r="32" spans="1:19" ht="75.75" customHeight="1" thickBot="1">
      <c r="A32" s="360" t="s">
        <v>66</v>
      </c>
      <c r="B32" s="612" t="str">
        <f t="shared" si="2"/>
        <v>★★</v>
      </c>
      <c r="C32" s="613"/>
      <c r="D32" s="614"/>
      <c r="E32" s="429">
        <v>6.06</v>
      </c>
      <c r="F32" s="159">
        <v>4.38</v>
      </c>
      <c r="G32" s="397">
        <f t="shared" si="1"/>
        <v>-1.6799999999999997</v>
      </c>
      <c r="H32" s="615" t="s">
        <v>339</v>
      </c>
      <c r="I32" s="616"/>
      <c r="J32" s="616"/>
      <c r="K32" s="616"/>
      <c r="L32" s="617"/>
      <c r="M32" s="550" t="s">
        <v>288</v>
      </c>
      <c r="N32" s="551">
        <v>44992</v>
      </c>
      <c r="O32" s="354" t="s">
        <v>66</v>
      </c>
    </row>
    <row r="33" spans="1:16" ht="90" customHeight="1" thickBot="1">
      <c r="A33" s="361" t="s">
        <v>67</v>
      </c>
      <c r="B33" s="612" t="str">
        <f t="shared" si="2"/>
        <v>★</v>
      </c>
      <c r="C33" s="613"/>
      <c r="D33" s="614"/>
      <c r="E33" s="429">
        <v>6.55</v>
      </c>
      <c r="F33" s="159">
        <v>5.6</v>
      </c>
      <c r="G33" s="397">
        <f t="shared" si="1"/>
        <v>-0.95000000000000018</v>
      </c>
      <c r="H33" s="618"/>
      <c r="I33" s="619"/>
      <c r="J33" s="619"/>
      <c r="K33" s="619"/>
      <c r="L33" s="620"/>
      <c r="M33" s="213"/>
      <c r="N33" s="214"/>
      <c r="O33" s="354" t="s">
        <v>67</v>
      </c>
    </row>
    <row r="34" spans="1:16" ht="94.95" customHeight="1" thickBot="1">
      <c r="A34" s="362" t="s">
        <v>68</v>
      </c>
      <c r="B34" s="612" t="str">
        <f t="shared" si="2"/>
        <v>★</v>
      </c>
      <c r="C34" s="613"/>
      <c r="D34" s="614"/>
      <c r="E34" s="429">
        <v>6.07</v>
      </c>
      <c r="F34" s="159">
        <v>5.55</v>
      </c>
      <c r="G34" s="397">
        <f t="shared" si="1"/>
        <v>-0.52000000000000046</v>
      </c>
      <c r="H34" s="618"/>
      <c r="I34" s="619"/>
      <c r="J34" s="619"/>
      <c r="K34" s="619"/>
      <c r="L34" s="620"/>
      <c r="M34" s="213"/>
      <c r="N34" s="214"/>
      <c r="O34" s="354" t="s">
        <v>68</v>
      </c>
    </row>
    <row r="35" spans="1:16" ht="81" customHeight="1" thickBot="1">
      <c r="A35" s="291" t="s">
        <v>69</v>
      </c>
      <c r="B35" s="612" t="str">
        <f t="shared" si="2"/>
        <v>★</v>
      </c>
      <c r="C35" s="613"/>
      <c r="D35" s="614"/>
      <c r="E35" s="159">
        <v>5.52</v>
      </c>
      <c r="F35" s="159">
        <v>4.59</v>
      </c>
      <c r="G35" s="397">
        <f t="shared" si="1"/>
        <v>-0.92999999999999972</v>
      </c>
      <c r="H35" s="618"/>
      <c r="I35" s="619"/>
      <c r="J35" s="619"/>
      <c r="K35" s="619"/>
      <c r="L35" s="620"/>
      <c r="M35" s="459"/>
      <c r="N35" s="460"/>
      <c r="O35" s="354" t="s">
        <v>69</v>
      </c>
    </row>
    <row r="36" spans="1:16" ht="94.5" customHeight="1" thickBot="1">
      <c r="A36" s="361" t="s">
        <v>70</v>
      </c>
      <c r="B36" s="612" t="s">
        <v>208</v>
      </c>
      <c r="C36" s="613"/>
      <c r="D36" s="614"/>
      <c r="E36" s="159">
        <v>5.7</v>
      </c>
      <c r="F36" s="159">
        <v>5.37</v>
      </c>
      <c r="G36" s="397">
        <f t="shared" si="1"/>
        <v>-0.33000000000000007</v>
      </c>
      <c r="H36" s="672"/>
      <c r="I36" s="673"/>
      <c r="J36" s="673"/>
      <c r="K36" s="673"/>
      <c r="L36" s="674"/>
      <c r="M36" s="537"/>
      <c r="N36" s="538"/>
      <c r="O36" s="354" t="s">
        <v>70</v>
      </c>
    </row>
    <row r="37" spans="1:16" ht="92.4" customHeight="1" thickBot="1">
      <c r="A37" s="363" t="s">
        <v>71</v>
      </c>
      <c r="B37" s="612" t="str">
        <f t="shared" si="2"/>
        <v>★</v>
      </c>
      <c r="C37" s="613"/>
      <c r="D37" s="614"/>
      <c r="E37" s="159">
        <v>4.9800000000000004</v>
      </c>
      <c r="F37" s="159">
        <v>3.99</v>
      </c>
      <c r="G37" s="397">
        <f t="shared" si="1"/>
        <v>-0.99000000000000021</v>
      </c>
      <c r="H37" s="618"/>
      <c r="I37" s="619"/>
      <c r="J37" s="619"/>
      <c r="K37" s="619"/>
      <c r="L37" s="620"/>
      <c r="M37" s="461"/>
      <c r="N37" s="462"/>
      <c r="O37" s="354" t="s">
        <v>71</v>
      </c>
    </row>
    <row r="38" spans="1:16" ht="87.75" customHeight="1" thickBot="1">
      <c r="A38" s="360" t="s">
        <v>72</v>
      </c>
      <c r="B38" s="612" t="str">
        <f t="shared" si="2"/>
        <v>★</v>
      </c>
      <c r="C38" s="613"/>
      <c r="D38" s="614"/>
      <c r="E38" s="429">
        <v>6.2</v>
      </c>
      <c r="F38" s="159">
        <v>5.38</v>
      </c>
      <c r="G38" s="397">
        <f t="shared" si="1"/>
        <v>-0.82000000000000028</v>
      </c>
      <c r="H38" s="618"/>
      <c r="I38" s="619"/>
      <c r="J38" s="619"/>
      <c r="K38" s="619"/>
      <c r="L38" s="620"/>
      <c r="M38" s="213"/>
      <c r="N38" s="214"/>
      <c r="O38" s="354" t="s">
        <v>72</v>
      </c>
    </row>
    <row r="39" spans="1:16" ht="75.75" customHeight="1" thickBot="1">
      <c r="A39" s="360" t="s">
        <v>73</v>
      </c>
      <c r="B39" s="612" t="str">
        <f t="shared" si="2"/>
        <v>★</v>
      </c>
      <c r="C39" s="613"/>
      <c r="D39" s="614"/>
      <c r="E39" s="512">
        <v>12.59</v>
      </c>
      <c r="F39" s="429">
        <v>11.24</v>
      </c>
      <c r="G39" s="397">
        <f t="shared" si="1"/>
        <v>-1.3499999999999996</v>
      </c>
      <c r="H39" s="618"/>
      <c r="I39" s="619"/>
      <c r="J39" s="619"/>
      <c r="K39" s="619"/>
      <c r="L39" s="620"/>
      <c r="M39" s="213"/>
      <c r="N39" s="214"/>
      <c r="O39" s="354" t="s">
        <v>73</v>
      </c>
    </row>
    <row r="40" spans="1:16" ht="70.2" customHeight="1" thickBot="1">
      <c r="A40" s="360" t="s">
        <v>74</v>
      </c>
      <c r="B40" s="612" t="str">
        <f t="shared" si="2"/>
        <v>★★</v>
      </c>
      <c r="C40" s="613"/>
      <c r="D40" s="614"/>
      <c r="E40" s="429">
        <v>9.2799999999999994</v>
      </c>
      <c r="F40" s="429">
        <v>7.69</v>
      </c>
      <c r="G40" s="397">
        <f t="shared" si="1"/>
        <v>-1.589999999999999</v>
      </c>
      <c r="H40" s="618"/>
      <c r="I40" s="619"/>
      <c r="J40" s="619"/>
      <c r="K40" s="619"/>
      <c r="L40" s="620"/>
      <c r="M40" s="461"/>
      <c r="N40" s="462"/>
      <c r="O40" s="354" t="s">
        <v>74</v>
      </c>
    </row>
    <row r="41" spans="1:16" ht="78.75" customHeight="1" thickBot="1">
      <c r="A41" s="360" t="s">
        <v>75</v>
      </c>
      <c r="B41" s="612" t="str">
        <f t="shared" si="2"/>
        <v>★</v>
      </c>
      <c r="C41" s="613"/>
      <c r="D41" s="614"/>
      <c r="E41" s="159">
        <v>4.26</v>
      </c>
      <c r="F41" s="159">
        <v>3.83</v>
      </c>
      <c r="G41" s="397">
        <f t="shared" si="1"/>
        <v>-0.42999999999999972</v>
      </c>
      <c r="H41" s="618"/>
      <c r="I41" s="619"/>
      <c r="J41" s="619"/>
      <c r="K41" s="619"/>
      <c r="L41" s="620"/>
      <c r="M41" s="213"/>
      <c r="N41" s="214"/>
      <c r="O41" s="354" t="s">
        <v>75</v>
      </c>
    </row>
    <row r="42" spans="1:16" ht="66" customHeight="1" thickBot="1">
      <c r="A42" s="360" t="s">
        <v>76</v>
      </c>
      <c r="B42" s="612" t="str">
        <f t="shared" si="2"/>
        <v>★★★</v>
      </c>
      <c r="C42" s="613"/>
      <c r="D42" s="614"/>
      <c r="E42" s="429">
        <v>9.7100000000000009</v>
      </c>
      <c r="F42" s="429">
        <v>6.58</v>
      </c>
      <c r="G42" s="397">
        <f t="shared" si="1"/>
        <v>-3.1300000000000008</v>
      </c>
      <c r="H42" s="618"/>
      <c r="I42" s="619"/>
      <c r="J42" s="619"/>
      <c r="K42" s="619"/>
      <c r="L42" s="620"/>
      <c r="M42" s="213"/>
      <c r="N42" s="214"/>
      <c r="O42" s="354" t="s">
        <v>76</v>
      </c>
    </row>
    <row r="43" spans="1:16" ht="77.25" customHeight="1" thickBot="1">
      <c r="A43" s="360" t="s">
        <v>77</v>
      </c>
      <c r="B43" s="612" t="str">
        <f t="shared" si="2"/>
        <v>★</v>
      </c>
      <c r="C43" s="613"/>
      <c r="D43" s="614"/>
      <c r="E43" s="429">
        <v>8.57</v>
      </c>
      <c r="F43" s="429">
        <v>8.2100000000000009</v>
      </c>
      <c r="G43" s="397">
        <f t="shared" si="1"/>
        <v>-0.35999999999999943</v>
      </c>
      <c r="H43" s="615" t="s">
        <v>329</v>
      </c>
      <c r="I43" s="616"/>
      <c r="J43" s="616"/>
      <c r="K43" s="616"/>
      <c r="L43" s="617"/>
      <c r="M43" s="557" t="s">
        <v>330</v>
      </c>
      <c r="N43" s="551">
        <v>44993</v>
      </c>
      <c r="O43" s="354" t="s">
        <v>77</v>
      </c>
      <c r="P43" s="57" t="s">
        <v>212</v>
      </c>
    </row>
    <row r="44" spans="1:16" ht="69.75" customHeight="1" thickBot="1">
      <c r="A44" s="360" t="s">
        <v>78</v>
      </c>
      <c r="B44" s="612" t="str">
        <f t="shared" si="2"/>
        <v>☆</v>
      </c>
      <c r="C44" s="613"/>
      <c r="D44" s="614"/>
      <c r="E44" s="159">
        <v>4.1100000000000003</v>
      </c>
      <c r="F44" s="159">
        <v>4.57</v>
      </c>
      <c r="G44" s="397">
        <f t="shared" si="1"/>
        <v>0.45999999999999996</v>
      </c>
      <c r="H44" s="618" t="s">
        <v>284</v>
      </c>
      <c r="I44" s="619"/>
      <c r="J44" s="619"/>
      <c r="K44" s="619"/>
      <c r="L44" s="620"/>
      <c r="M44" s="213" t="s">
        <v>294</v>
      </c>
      <c r="N44" s="214">
        <v>44984</v>
      </c>
      <c r="O44" s="354" t="s">
        <v>78</v>
      </c>
    </row>
    <row r="45" spans="1:16" ht="77.25" customHeight="1" thickBot="1">
      <c r="A45" s="364" t="s">
        <v>79</v>
      </c>
      <c r="B45" s="612" t="str">
        <f t="shared" si="2"/>
        <v>★</v>
      </c>
      <c r="C45" s="613"/>
      <c r="D45" s="614"/>
      <c r="E45" s="429">
        <v>7.3</v>
      </c>
      <c r="F45" s="429">
        <v>6.08</v>
      </c>
      <c r="G45" s="397">
        <f t="shared" si="1"/>
        <v>-1.2199999999999998</v>
      </c>
      <c r="H45" s="675" t="s">
        <v>289</v>
      </c>
      <c r="I45" s="676"/>
      <c r="J45" s="676"/>
      <c r="K45" s="676"/>
      <c r="L45" s="676"/>
      <c r="M45" s="213" t="s">
        <v>290</v>
      </c>
      <c r="N45" s="548">
        <v>44987</v>
      </c>
      <c r="O45" s="354" t="s">
        <v>79</v>
      </c>
    </row>
    <row r="46" spans="1:16" ht="81.75" customHeight="1" thickBot="1">
      <c r="A46" s="360" t="s">
        <v>80</v>
      </c>
      <c r="B46" s="612" t="str">
        <f t="shared" si="2"/>
        <v>☆</v>
      </c>
      <c r="C46" s="613"/>
      <c r="D46" s="614"/>
      <c r="E46" s="429">
        <v>6.03</v>
      </c>
      <c r="F46" s="429">
        <v>6.34</v>
      </c>
      <c r="G46" s="397">
        <f t="shared" si="1"/>
        <v>0.30999999999999961</v>
      </c>
      <c r="H46" s="669"/>
      <c r="I46" s="670"/>
      <c r="J46" s="670"/>
      <c r="K46" s="670"/>
      <c r="L46" s="671"/>
      <c r="M46" s="213"/>
      <c r="N46" s="521"/>
      <c r="O46" s="354" t="s">
        <v>80</v>
      </c>
    </row>
    <row r="47" spans="1:16" ht="72.75" customHeight="1" thickBot="1">
      <c r="A47" s="360" t="s">
        <v>81</v>
      </c>
      <c r="B47" s="612" t="str">
        <f t="shared" si="2"/>
        <v>★</v>
      </c>
      <c r="C47" s="613"/>
      <c r="D47" s="614"/>
      <c r="E47" s="159">
        <v>5.07</v>
      </c>
      <c r="F47" s="159">
        <v>4.29</v>
      </c>
      <c r="G47" s="397">
        <f t="shared" si="1"/>
        <v>-0.78000000000000025</v>
      </c>
      <c r="H47" s="618"/>
      <c r="I47" s="619"/>
      <c r="J47" s="619"/>
      <c r="K47" s="619"/>
      <c r="L47" s="620"/>
      <c r="M47" s="213"/>
      <c r="N47" s="214"/>
      <c r="O47" s="354" t="s">
        <v>81</v>
      </c>
    </row>
    <row r="48" spans="1:16" ht="91.2" customHeight="1" thickBot="1">
      <c r="A48" s="360" t="s">
        <v>82</v>
      </c>
      <c r="B48" s="612" t="str">
        <f t="shared" si="2"/>
        <v>★</v>
      </c>
      <c r="C48" s="613"/>
      <c r="D48" s="614"/>
      <c r="E48" s="159">
        <v>5.42</v>
      </c>
      <c r="F48" s="159">
        <v>4.33</v>
      </c>
      <c r="G48" s="397">
        <f t="shared" si="1"/>
        <v>-1.0899999999999999</v>
      </c>
      <c r="H48" s="618" t="s">
        <v>296</v>
      </c>
      <c r="I48" s="619"/>
      <c r="J48" s="619"/>
      <c r="K48" s="619"/>
      <c r="L48" s="620"/>
      <c r="M48" s="549" t="s">
        <v>297</v>
      </c>
      <c r="N48" s="214">
        <v>44989</v>
      </c>
      <c r="O48" s="354" t="s">
        <v>82</v>
      </c>
    </row>
    <row r="49" spans="1:15" ht="78.75" customHeight="1" thickBot="1">
      <c r="A49" s="360" t="s">
        <v>83</v>
      </c>
      <c r="B49" s="612" t="str">
        <f t="shared" si="2"/>
        <v>☆</v>
      </c>
      <c r="C49" s="613"/>
      <c r="D49" s="614"/>
      <c r="E49" s="159">
        <v>4.3600000000000003</v>
      </c>
      <c r="F49" s="159">
        <v>4.41</v>
      </c>
      <c r="G49" s="397">
        <f t="shared" si="1"/>
        <v>4.9999999999999822E-2</v>
      </c>
      <c r="H49" s="627" t="s">
        <v>344</v>
      </c>
      <c r="I49" s="628"/>
      <c r="J49" s="628"/>
      <c r="K49" s="628"/>
      <c r="L49" s="629"/>
      <c r="M49" s="550" t="s">
        <v>343</v>
      </c>
      <c r="N49" s="551">
        <v>44992</v>
      </c>
      <c r="O49" s="354" t="s">
        <v>83</v>
      </c>
    </row>
    <row r="50" spans="1:15" ht="74.25" customHeight="1" thickBot="1">
      <c r="A50" s="360" t="s">
        <v>84</v>
      </c>
      <c r="B50" s="612" t="str">
        <f t="shared" si="2"/>
        <v>★</v>
      </c>
      <c r="C50" s="613"/>
      <c r="D50" s="614"/>
      <c r="E50" s="159">
        <v>5.75</v>
      </c>
      <c r="F50" s="159">
        <v>5.71</v>
      </c>
      <c r="G50" s="397">
        <f t="shared" si="1"/>
        <v>-4.0000000000000036E-2</v>
      </c>
      <c r="H50" s="618"/>
      <c r="I50" s="619"/>
      <c r="J50" s="619"/>
      <c r="K50" s="619"/>
      <c r="L50" s="620"/>
      <c r="M50" s="522"/>
      <c r="N50" s="214"/>
      <c r="O50" s="354" t="s">
        <v>84</v>
      </c>
    </row>
    <row r="51" spans="1:15" ht="73.2" customHeight="1" thickBot="1">
      <c r="A51" s="360" t="s">
        <v>85</v>
      </c>
      <c r="B51" s="612" t="str">
        <f t="shared" si="2"/>
        <v>☆</v>
      </c>
      <c r="C51" s="613"/>
      <c r="D51" s="614"/>
      <c r="E51" s="429">
        <v>8.1</v>
      </c>
      <c r="F51" s="429">
        <v>8.9499999999999993</v>
      </c>
      <c r="G51" s="397">
        <f t="shared" si="1"/>
        <v>0.84999999999999964</v>
      </c>
      <c r="H51" s="627" t="s">
        <v>317</v>
      </c>
      <c r="I51" s="628"/>
      <c r="J51" s="628"/>
      <c r="K51" s="628"/>
      <c r="L51" s="629"/>
      <c r="M51" s="554" t="s">
        <v>318</v>
      </c>
      <c r="N51" s="553">
        <v>44996</v>
      </c>
      <c r="O51" s="354" t="s">
        <v>85</v>
      </c>
    </row>
    <row r="52" spans="1:15" ht="73.5" customHeight="1" thickBot="1">
      <c r="A52" s="360" t="s">
        <v>86</v>
      </c>
      <c r="B52" s="612" t="str">
        <f t="shared" si="2"/>
        <v>☆</v>
      </c>
      <c r="C52" s="613"/>
      <c r="D52" s="614"/>
      <c r="E52" s="429">
        <v>6.91</v>
      </c>
      <c r="F52" s="429">
        <v>7.53</v>
      </c>
      <c r="G52" s="397">
        <f t="shared" si="1"/>
        <v>0.62000000000000011</v>
      </c>
      <c r="H52" s="618"/>
      <c r="I52" s="619"/>
      <c r="J52" s="619"/>
      <c r="K52" s="619"/>
      <c r="L52" s="620"/>
      <c r="M52" s="463"/>
      <c r="N52" s="464"/>
      <c r="O52" s="354" t="s">
        <v>86</v>
      </c>
    </row>
    <row r="53" spans="1:15" ht="75" customHeight="1" thickBot="1">
      <c r="A53" s="360" t="s">
        <v>87</v>
      </c>
      <c r="B53" s="612" t="str">
        <f t="shared" si="2"/>
        <v>☆</v>
      </c>
      <c r="C53" s="613"/>
      <c r="D53" s="614"/>
      <c r="E53" s="159">
        <v>4.3</v>
      </c>
      <c r="F53" s="159">
        <v>4.7</v>
      </c>
      <c r="G53" s="397">
        <f t="shared" si="1"/>
        <v>0.40000000000000036</v>
      </c>
      <c r="H53" s="618"/>
      <c r="I53" s="619"/>
      <c r="J53" s="619"/>
      <c r="K53" s="619"/>
      <c r="L53" s="620"/>
      <c r="M53" s="213"/>
      <c r="N53" s="214"/>
      <c r="O53" s="354" t="s">
        <v>87</v>
      </c>
    </row>
    <row r="54" spans="1:15" ht="77.25" customHeight="1" thickBot="1">
      <c r="A54" s="360" t="s">
        <v>88</v>
      </c>
      <c r="B54" s="612" t="str">
        <f t="shared" si="2"/>
        <v>☆</v>
      </c>
      <c r="C54" s="613"/>
      <c r="D54" s="614"/>
      <c r="E54" s="429">
        <v>8.4700000000000006</v>
      </c>
      <c r="F54" s="429">
        <v>9.42</v>
      </c>
      <c r="G54" s="397">
        <f t="shared" si="1"/>
        <v>0.94999999999999929</v>
      </c>
      <c r="H54" s="618" t="s">
        <v>286</v>
      </c>
      <c r="I54" s="619"/>
      <c r="J54" s="619"/>
      <c r="K54" s="619"/>
      <c r="L54" s="620"/>
      <c r="M54" s="213" t="s">
        <v>287</v>
      </c>
      <c r="N54" s="214">
        <v>44989</v>
      </c>
      <c r="O54" s="354" t="s">
        <v>88</v>
      </c>
    </row>
    <row r="55" spans="1:15" ht="63.75" customHeight="1" thickBot="1">
      <c r="A55" s="360" t="s">
        <v>89</v>
      </c>
      <c r="B55" s="612" t="str">
        <f t="shared" si="2"/>
        <v>★★</v>
      </c>
      <c r="C55" s="613"/>
      <c r="D55" s="614"/>
      <c r="E55" s="429">
        <v>9</v>
      </c>
      <c r="F55" s="429">
        <v>7.17</v>
      </c>
      <c r="G55" s="397">
        <f t="shared" si="1"/>
        <v>-1.83</v>
      </c>
      <c r="H55" s="618"/>
      <c r="I55" s="619"/>
      <c r="J55" s="619"/>
      <c r="K55" s="619"/>
      <c r="L55" s="620"/>
      <c r="M55" s="213"/>
      <c r="N55" s="214"/>
      <c r="O55" s="354" t="s">
        <v>89</v>
      </c>
    </row>
    <row r="56" spans="1:15" ht="93.6" customHeight="1" thickBot="1">
      <c r="A56" s="360" t="s">
        <v>90</v>
      </c>
      <c r="B56" s="612" t="str">
        <f t="shared" si="2"/>
        <v>★</v>
      </c>
      <c r="C56" s="613"/>
      <c r="D56" s="614"/>
      <c r="E56" s="159">
        <v>4.8099999999999996</v>
      </c>
      <c r="F56" s="159">
        <v>4.4800000000000004</v>
      </c>
      <c r="G56" s="397">
        <f t="shared" si="1"/>
        <v>-0.32999999999999918</v>
      </c>
      <c r="H56" s="618"/>
      <c r="I56" s="619"/>
      <c r="J56" s="619"/>
      <c r="K56" s="619"/>
      <c r="L56" s="620"/>
      <c r="M56" s="213"/>
      <c r="N56" s="214"/>
      <c r="O56" s="354" t="s">
        <v>90</v>
      </c>
    </row>
    <row r="57" spans="1:15" ht="80.25" customHeight="1" thickBot="1">
      <c r="A57" s="360" t="s">
        <v>91</v>
      </c>
      <c r="B57" s="612" t="str">
        <f t="shared" si="2"/>
        <v>☆</v>
      </c>
      <c r="C57" s="613"/>
      <c r="D57" s="614"/>
      <c r="E57" s="429">
        <v>6.31</v>
      </c>
      <c r="F57" s="429">
        <v>6.53</v>
      </c>
      <c r="G57" s="397">
        <f t="shared" si="1"/>
        <v>0.22000000000000064</v>
      </c>
      <c r="H57" s="618" t="s">
        <v>328</v>
      </c>
      <c r="I57" s="619"/>
      <c r="J57" s="619"/>
      <c r="K57" s="619"/>
      <c r="L57" s="620"/>
      <c r="M57" s="213" t="s">
        <v>295</v>
      </c>
      <c r="N57" s="214">
        <v>44983</v>
      </c>
      <c r="O57" s="354" t="s">
        <v>91</v>
      </c>
    </row>
    <row r="58" spans="1:15" ht="63.75" customHeight="1" thickBot="1">
      <c r="A58" s="360" t="s">
        <v>92</v>
      </c>
      <c r="B58" s="612" t="str">
        <f t="shared" si="2"/>
        <v>★★</v>
      </c>
      <c r="C58" s="613"/>
      <c r="D58" s="614"/>
      <c r="E58" s="429">
        <v>10.33</v>
      </c>
      <c r="F58" s="429">
        <v>8.24</v>
      </c>
      <c r="G58" s="397">
        <f t="shared" si="1"/>
        <v>-2.09</v>
      </c>
      <c r="H58" s="621"/>
      <c r="I58" s="622"/>
      <c r="J58" s="622"/>
      <c r="K58" s="622"/>
      <c r="L58" s="623"/>
      <c r="M58" s="213"/>
      <c r="N58" s="214"/>
      <c r="O58" s="354" t="s">
        <v>92</v>
      </c>
    </row>
    <row r="59" spans="1:15" ht="69.75" customHeight="1" thickBot="1">
      <c r="A59" s="360" t="s">
        <v>93</v>
      </c>
      <c r="B59" s="612" t="str">
        <f t="shared" si="2"/>
        <v>☆</v>
      </c>
      <c r="C59" s="613"/>
      <c r="D59" s="614"/>
      <c r="E59" s="429">
        <v>6.48</v>
      </c>
      <c r="F59" s="429">
        <v>7.39</v>
      </c>
      <c r="G59" s="397">
        <f t="shared" si="1"/>
        <v>0.90999999999999925</v>
      </c>
      <c r="H59" s="618"/>
      <c r="I59" s="619"/>
      <c r="J59" s="619"/>
      <c r="K59" s="619"/>
      <c r="L59" s="620"/>
      <c r="M59" s="213"/>
      <c r="N59" s="214"/>
      <c r="O59" s="354" t="s">
        <v>93</v>
      </c>
    </row>
    <row r="60" spans="1:15" ht="76.2" customHeight="1" thickBot="1">
      <c r="A60" s="360" t="s">
        <v>94</v>
      </c>
      <c r="B60" s="612" t="str">
        <f t="shared" si="2"/>
        <v>★</v>
      </c>
      <c r="C60" s="613"/>
      <c r="D60" s="614"/>
      <c r="E60" s="429">
        <v>7.75</v>
      </c>
      <c r="F60" s="429">
        <v>7.61</v>
      </c>
      <c r="G60" s="397">
        <f t="shared" si="1"/>
        <v>-0.13999999999999968</v>
      </c>
      <c r="H60" s="618"/>
      <c r="I60" s="619"/>
      <c r="J60" s="619"/>
      <c r="K60" s="619"/>
      <c r="L60" s="620"/>
      <c r="M60" s="463"/>
      <c r="N60" s="464"/>
      <c r="O60" s="354" t="s">
        <v>94</v>
      </c>
    </row>
    <row r="61" spans="1:15" ht="91.95" customHeight="1" thickBot="1">
      <c r="A61" s="360" t="s">
        <v>95</v>
      </c>
      <c r="B61" s="612" t="str">
        <f t="shared" ref="B61" si="3">IF(G61&gt;5,"☆☆☆☆",IF(AND(G61&gt;=2.39,G61&lt;5),"☆☆☆",IF(AND(G61&gt;=1.39,G61&lt;2.4),"☆☆",IF(AND(G61&gt;0,G61&lt;1.4),"☆",IF(AND(G61&gt;=-1.39,G61&lt;0),"★",IF(AND(G61&gt;=-2.39,G61&lt;-1.4),"★★",IF(AND(G61&gt;=-3.39,G61&lt;-2.4),"★★★")))))))</f>
        <v>★</v>
      </c>
      <c r="C61" s="613"/>
      <c r="D61" s="614"/>
      <c r="E61" s="512">
        <v>13.86</v>
      </c>
      <c r="F61" s="512">
        <v>13.78</v>
      </c>
      <c r="G61" s="397">
        <f t="shared" si="1"/>
        <v>-8.0000000000000071E-2</v>
      </c>
      <c r="H61" s="618"/>
      <c r="I61" s="619"/>
      <c r="J61" s="619"/>
      <c r="K61" s="619"/>
      <c r="L61" s="620"/>
      <c r="M61" s="213"/>
      <c r="N61" s="214"/>
      <c r="O61" s="354" t="s">
        <v>95</v>
      </c>
    </row>
    <row r="62" spans="1:15" ht="81" customHeight="1" thickBot="1">
      <c r="A62" s="360" t="s">
        <v>96</v>
      </c>
      <c r="B62" s="612" t="str">
        <f t="shared" si="2"/>
        <v>☆</v>
      </c>
      <c r="C62" s="613"/>
      <c r="D62" s="614"/>
      <c r="E62" s="159">
        <v>5.85</v>
      </c>
      <c r="F62" s="429">
        <v>6.26</v>
      </c>
      <c r="G62" s="397">
        <f t="shared" si="1"/>
        <v>0.41000000000000014</v>
      </c>
      <c r="H62" s="615" t="s">
        <v>315</v>
      </c>
      <c r="I62" s="616"/>
      <c r="J62" s="616"/>
      <c r="K62" s="616"/>
      <c r="L62" s="617"/>
      <c r="M62" s="550" t="s">
        <v>294</v>
      </c>
      <c r="N62" s="551">
        <v>44996</v>
      </c>
      <c r="O62" s="354" t="s">
        <v>96</v>
      </c>
    </row>
    <row r="63" spans="1:15" ht="75.599999999999994" customHeight="1" thickBot="1">
      <c r="A63" s="360" t="s">
        <v>97</v>
      </c>
      <c r="B63" s="612" t="str">
        <f t="shared" si="2"/>
        <v>☆</v>
      </c>
      <c r="C63" s="613"/>
      <c r="D63" s="614"/>
      <c r="E63" s="159">
        <v>5.65</v>
      </c>
      <c r="F63" s="429">
        <v>6.69</v>
      </c>
      <c r="G63" s="397">
        <f t="shared" si="1"/>
        <v>1.04</v>
      </c>
      <c r="H63" s="618"/>
      <c r="I63" s="619"/>
      <c r="J63" s="619"/>
      <c r="K63" s="619"/>
      <c r="L63" s="620"/>
      <c r="M63" s="523"/>
      <c r="N63" s="214"/>
      <c r="O63" s="354" t="s">
        <v>97</v>
      </c>
    </row>
    <row r="64" spans="1:15" ht="87" customHeight="1" thickBot="1">
      <c r="A64" s="360" t="s">
        <v>98</v>
      </c>
      <c r="B64" s="612" t="str">
        <f t="shared" si="2"/>
        <v>☆</v>
      </c>
      <c r="C64" s="613"/>
      <c r="D64" s="614"/>
      <c r="E64" s="159">
        <v>3.65</v>
      </c>
      <c r="F64" s="159">
        <v>4.5199999999999996</v>
      </c>
      <c r="G64" s="397">
        <f t="shared" si="1"/>
        <v>0.86999999999999966</v>
      </c>
      <c r="H64" s="618"/>
      <c r="I64" s="619"/>
      <c r="J64" s="619"/>
      <c r="K64" s="619"/>
      <c r="L64" s="620"/>
      <c r="M64" s="507"/>
      <c r="N64" s="214"/>
      <c r="O64" s="354" t="s">
        <v>98</v>
      </c>
    </row>
    <row r="65" spans="1:18" ht="73.2" customHeight="1" thickBot="1">
      <c r="A65" s="360" t="s">
        <v>99</v>
      </c>
      <c r="B65" s="612" t="str">
        <f t="shared" si="2"/>
        <v>☆</v>
      </c>
      <c r="C65" s="613"/>
      <c r="D65" s="614"/>
      <c r="E65" s="159">
        <v>3.45</v>
      </c>
      <c r="F65" s="159">
        <v>3.84</v>
      </c>
      <c r="G65" s="397">
        <f t="shared" si="1"/>
        <v>0.38999999999999968</v>
      </c>
      <c r="H65" s="624" t="s">
        <v>292</v>
      </c>
      <c r="I65" s="625"/>
      <c r="J65" s="625"/>
      <c r="K65" s="625"/>
      <c r="L65" s="626"/>
      <c r="M65" s="213" t="s">
        <v>291</v>
      </c>
      <c r="N65" s="214">
        <v>44987</v>
      </c>
      <c r="O65" s="354" t="s">
        <v>99</v>
      </c>
    </row>
    <row r="66" spans="1:18" ht="80.25" customHeight="1" thickBot="1">
      <c r="A66" s="360" t="s">
        <v>100</v>
      </c>
      <c r="B66" s="612" t="str">
        <f t="shared" si="2"/>
        <v>☆</v>
      </c>
      <c r="C66" s="613"/>
      <c r="D66" s="614"/>
      <c r="E66" s="159">
        <v>5.66</v>
      </c>
      <c r="F66" s="159">
        <v>5.68</v>
      </c>
      <c r="G66" s="397">
        <f t="shared" si="1"/>
        <v>1.9999999999999574E-2</v>
      </c>
      <c r="H66" s="621"/>
      <c r="I66" s="622"/>
      <c r="J66" s="622"/>
      <c r="K66" s="622"/>
      <c r="L66" s="623"/>
      <c r="M66" s="508"/>
      <c r="N66" s="214"/>
      <c r="O66" s="354" t="s">
        <v>100</v>
      </c>
    </row>
    <row r="67" spans="1:18" ht="88.5" customHeight="1" thickBot="1">
      <c r="A67" s="360" t="s">
        <v>101</v>
      </c>
      <c r="B67" s="612" t="str">
        <f t="shared" si="2"/>
        <v>★</v>
      </c>
      <c r="C67" s="613"/>
      <c r="D67" s="614"/>
      <c r="E67" s="512">
        <v>12.42</v>
      </c>
      <c r="F67" s="429">
        <v>11.67</v>
      </c>
      <c r="G67" s="397">
        <f t="shared" si="1"/>
        <v>-0.75</v>
      </c>
      <c r="H67" s="627" t="s">
        <v>340</v>
      </c>
      <c r="I67" s="628"/>
      <c r="J67" s="628"/>
      <c r="K67" s="628"/>
      <c r="L67" s="629"/>
      <c r="M67" s="550" t="s">
        <v>341</v>
      </c>
      <c r="N67" s="551">
        <v>44991</v>
      </c>
      <c r="O67" s="354" t="s">
        <v>101</v>
      </c>
    </row>
    <row r="68" spans="1:18" ht="78.75" customHeight="1" thickBot="1">
      <c r="A68" s="360" t="s">
        <v>102</v>
      </c>
      <c r="B68" s="612" t="str">
        <f t="shared" si="2"/>
        <v>★★</v>
      </c>
      <c r="C68" s="613"/>
      <c r="D68" s="614"/>
      <c r="E68" s="512">
        <v>12.14</v>
      </c>
      <c r="F68" s="429">
        <v>10.53</v>
      </c>
      <c r="G68" s="397">
        <f t="shared" si="1"/>
        <v>-1.6100000000000012</v>
      </c>
      <c r="H68" s="615" t="s">
        <v>319</v>
      </c>
      <c r="I68" s="616"/>
      <c r="J68" s="616"/>
      <c r="K68" s="616"/>
      <c r="L68" s="617"/>
      <c r="M68" s="550" t="s">
        <v>320</v>
      </c>
      <c r="N68" s="551">
        <v>44996</v>
      </c>
      <c r="O68" s="354" t="s">
        <v>102</v>
      </c>
    </row>
    <row r="69" spans="1:18" ht="63" customHeight="1" thickBot="1">
      <c r="A69" s="363" t="s">
        <v>103</v>
      </c>
      <c r="B69" s="612" t="str">
        <f t="shared" si="2"/>
        <v>☆</v>
      </c>
      <c r="C69" s="613"/>
      <c r="D69" s="614"/>
      <c r="E69" s="429">
        <v>8.5399999999999991</v>
      </c>
      <c r="F69" s="429">
        <v>8.8000000000000007</v>
      </c>
      <c r="G69" s="397">
        <f t="shared" si="1"/>
        <v>0.26000000000000156</v>
      </c>
      <c r="H69" s="618"/>
      <c r="I69" s="619"/>
      <c r="J69" s="619"/>
      <c r="K69" s="619"/>
      <c r="L69" s="620"/>
      <c r="M69" s="463"/>
      <c r="N69" s="214"/>
      <c r="O69" s="354" t="s">
        <v>103</v>
      </c>
    </row>
    <row r="70" spans="1:18" ht="72.75" customHeight="1" thickBot="1">
      <c r="A70" s="361" t="s">
        <v>104</v>
      </c>
      <c r="B70" s="612" t="str">
        <f t="shared" si="2"/>
        <v>☆</v>
      </c>
      <c r="C70" s="613"/>
      <c r="D70" s="614"/>
      <c r="E70" s="436">
        <v>1.56</v>
      </c>
      <c r="F70" s="436">
        <v>1.66</v>
      </c>
      <c r="G70" s="397">
        <f t="shared" si="1"/>
        <v>9.9999999999999867E-2</v>
      </c>
      <c r="H70" s="621"/>
      <c r="I70" s="622"/>
      <c r="J70" s="622"/>
      <c r="K70" s="622"/>
      <c r="L70" s="623"/>
      <c r="M70" s="213"/>
      <c r="N70" s="214"/>
      <c r="O70" s="354" t="s">
        <v>104</v>
      </c>
    </row>
    <row r="71" spans="1:18" ht="58.5" customHeight="1" thickBot="1">
      <c r="A71" s="292" t="s">
        <v>105</v>
      </c>
      <c r="B71" s="612" t="str">
        <f t="shared" ref="B71" si="4">IF(G71&gt;5,"☆☆☆☆",IF(AND(G71&gt;=2.39,G71&lt;5),"☆☆☆",IF(AND(G71&gt;=1.39,G71&lt;2.4),"☆☆",IF(AND(G71&gt;0,G71&lt;1.4),"☆",IF(AND(G71&gt;=-1.39,G71&lt;0),"★",IF(AND(G71&gt;=-2.39,G71&lt;-1.4),"★★",IF(AND(G71&gt;=-3.39,G71&lt;-2.4),"★★★")))))))</f>
        <v>★</v>
      </c>
      <c r="C71" s="613"/>
      <c r="D71" s="614"/>
      <c r="E71" s="429">
        <v>6.22</v>
      </c>
      <c r="F71" s="159">
        <v>5.95</v>
      </c>
      <c r="G71" s="397">
        <f t="shared" si="1"/>
        <v>-0.26999999999999957</v>
      </c>
      <c r="H71" s="618"/>
      <c r="I71" s="619"/>
      <c r="J71" s="619"/>
      <c r="K71" s="619"/>
      <c r="L71" s="620"/>
      <c r="M71" s="293"/>
      <c r="N71" s="214"/>
      <c r="O71" s="354"/>
    </row>
    <row r="72" spans="1:18" ht="42.75" customHeight="1" thickBot="1">
      <c r="A72" s="294"/>
      <c r="B72" s="294"/>
      <c r="C72" s="294"/>
      <c r="D72" s="294"/>
      <c r="E72" s="660"/>
      <c r="F72" s="660"/>
      <c r="G72" s="660"/>
      <c r="H72" s="660"/>
      <c r="I72" s="660"/>
      <c r="J72" s="660"/>
      <c r="K72" s="660"/>
      <c r="L72" s="660"/>
      <c r="M72" s="58">
        <f>COUNTIF(E25:E70,"&gt;=10")</f>
        <v>5</v>
      </c>
      <c r="N72" s="58">
        <f>COUNTIF(F25:F70,"&gt;=10")</f>
        <v>4</v>
      </c>
      <c r="O72" s="58" t="s">
        <v>29</v>
      </c>
    </row>
    <row r="73" spans="1:18" ht="36.75" customHeight="1" thickBot="1">
      <c r="A73" s="79" t="s">
        <v>21</v>
      </c>
      <c r="B73" s="80"/>
      <c r="C73" s="140"/>
      <c r="D73" s="140"/>
      <c r="E73" s="661" t="s">
        <v>20</v>
      </c>
      <c r="F73" s="661"/>
      <c r="G73" s="661"/>
      <c r="H73" s="662" t="s">
        <v>342</v>
      </c>
      <c r="I73" s="663"/>
      <c r="J73" s="80"/>
      <c r="K73" s="81"/>
      <c r="L73" s="81"/>
      <c r="M73" s="82"/>
      <c r="N73" s="83"/>
    </row>
    <row r="74" spans="1:18" ht="36.75" customHeight="1" thickBot="1">
      <c r="A74" s="84"/>
      <c r="B74" s="295"/>
      <c r="C74" s="666" t="s">
        <v>282</v>
      </c>
      <c r="D74" s="667"/>
      <c r="E74" s="667"/>
      <c r="F74" s="668"/>
      <c r="G74" s="85">
        <f>+F71</f>
        <v>5.95</v>
      </c>
      <c r="H74" s="86" t="s">
        <v>106</v>
      </c>
      <c r="I74" s="664">
        <f>+G71</f>
        <v>-0.26999999999999957</v>
      </c>
      <c r="J74" s="665"/>
      <c r="K74" s="296"/>
      <c r="L74" s="296"/>
      <c r="M74" s="297"/>
      <c r="N74" s="87"/>
    </row>
    <row r="75" spans="1:18" ht="36.75" customHeight="1" thickBot="1">
      <c r="A75" s="84"/>
      <c r="B75" s="295"/>
      <c r="C75" s="630" t="s">
        <v>107</v>
      </c>
      <c r="D75" s="631"/>
      <c r="E75" s="631"/>
      <c r="F75" s="632"/>
      <c r="G75" s="88">
        <f>+F36</f>
        <v>5.37</v>
      </c>
      <c r="H75" s="89" t="s">
        <v>106</v>
      </c>
      <c r="I75" s="633">
        <f>+G36</f>
        <v>-0.33000000000000007</v>
      </c>
      <c r="J75" s="634"/>
      <c r="K75" s="296"/>
      <c r="L75" s="296"/>
      <c r="M75" s="297"/>
      <c r="N75" s="87"/>
      <c r="R75" s="335" t="s">
        <v>21</v>
      </c>
    </row>
    <row r="76" spans="1:18" ht="36.75" customHeight="1" thickBot="1">
      <c r="A76" s="84"/>
      <c r="B76" s="295"/>
      <c r="C76" s="635" t="s">
        <v>108</v>
      </c>
      <c r="D76" s="636"/>
      <c r="E76" s="636"/>
      <c r="F76" s="90" t="str">
        <f>VLOOKUP(G76,F:P,10,0)</f>
        <v>愛媛県</v>
      </c>
      <c r="G76" s="91">
        <f>MAX(F23:F71)</f>
        <v>13.78</v>
      </c>
      <c r="H76" s="637" t="s">
        <v>109</v>
      </c>
      <c r="I76" s="638"/>
      <c r="J76" s="638"/>
      <c r="K76" s="92">
        <f>+N72</f>
        <v>4</v>
      </c>
      <c r="L76" s="93" t="s">
        <v>110</v>
      </c>
      <c r="M76" s="94">
        <f>N72-M72</f>
        <v>-1</v>
      </c>
      <c r="N76" s="87"/>
      <c r="R76" s="336"/>
    </row>
    <row r="77" spans="1:18" ht="36.75" customHeight="1" thickBot="1">
      <c r="A77" s="95"/>
      <c r="B77" s="96"/>
      <c r="C77" s="96"/>
      <c r="D77" s="96"/>
      <c r="E77" s="96"/>
      <c r="F77" s="96"/>
      <c r="G77" s="96"/>
      <c r="H77" s="96"/>
      <c r="I77" s="96"/>
      <c r="J77" s="96"/>
      <c r="K77" s="97"/>
      <c r="L77" s="97"/>
      <c r="M77" s="98"/>
      <c r="N77" s="99"/>
      <c r="R77" s="336"/>
    </row>
    <row r="78" spans="1:18" ht="30.75" customHeight="1">
      <c r="A78" s="124"/>
      <c r="B78" s="124"/>
      <c r="C78" s="124"/>
      <c r="D78" s="124"/>
      <c r="E78" s="124"/>
      <c r="F78" s="124"/>
      <c r="G78" s="124"/>
      <c r="H78" s="124"/>
      <c r="I78" s="124"/>
      <c r="J78" s="124"/>
      <c r="K78" s="298"/>
      <c r="L78" s="298"/>
      <c r="M78" s="299"/>
      <c r="N78" s="300"/>
      <c r="R78" s="337"/>
    </row>
    <row r="79" spans="1:18" ht="30.75" customHeight="1" thickBot="1">
      <c r="A79" s="301"/>
      <c r="B79" s="301"/>
      <c r="C79" s="301"/>
      <c r="D79" s="301"/>
      <c r="E79" s="301"/>
      <c r="F79" s="301"/>
      <c r="G79" s="301"/>
      <c r="H79" s="301"/>
      <c r="I79" s="301"/>
      <c r="J79" s="301"/>
      <c r="K79" s="302"/>
      <c r="L79" s="302"/>
      <c r="M79" s="303"/>
      <c r="N79" s="301"/>
    </row>
    <row r="80" spans="1:18" ht="24.75" customHeight="1" thickTop="1">
      <c r="A80" s="639">
        <v>3</v>
      </c>
      <c r="B80" s="642" t="s">
        <v>266</v>
      </c>
      <c r="C80" s="643"/>
      <c r="D80" s="643"/>
      <c r="E80" s="643"/>
      <c r="F80" s="644"/>
      <c r="G80" s="651" t="s">
        <v>267</v>
      </c>
      <c r="H80" s="652"/>
      <c r="I80" s="652"/>
      <c r="J80" s="652"/>
      <c r="K80" s="652"/>
      <c r="L80" s="652"/>
      <c r="M80" s="652"/>
      <c r="N80" s="653"/>
    </row>
    <row r="81" spans="1:16" ht="24.75" customHeight="1">
      <c r="A81" s="640"/>
      <c r="B81" s="645"/>
      <c r="C81" s="646"/>
      <c r="D81" s="646"/>
      <c r="E81" s="646"/>
      <c r="F81" s="647"/>
      <c r="G81" s="654"/>
      <c r="H81" s="655"/>
      <c r="I81" s="655"/>
      <c r="J81" s="655"/>
      <c r="K81" s="655"/>
      <c r="L81" s="655"/>
      <c r="M81" s="655"/>
      <c r="N81" s="656"/>
      <c r="O81" s="304" t="s">
        <v>29</v>
      </c>
      <c r="P81" s="304"/>
    </row>
    <row r="82" spans="1:16" ht="24.75" customHeight="1">
      <c r="A82" s="640"/>
      <c r="B82" s="645"/>
      <c r="C82" s="646"/>
      <c r="D82" s="646"/>
      <c r="E82" s="646"/>
      <c r="F82" s="647"/>
      <c r="G82" s="654"/>
      <c r="H82" s="655"/>
      <c r="I82" s="655"/>
      <c r="J82" s="655"/>
      <c r="K82" s="655"/>
      <c r="L82" s="655"/>
      <c r="M82" s="655"/>
      <c r="N82" s="656"/>
      <c r="O82" s="304" t="s">
        <v>21</v>
      </c>
      <c r="P82" s="304" t="s">
        <v>111</v>
      </c>
    </row>
    <row r="83" spans="1:16" ht="24.75" customHeight="1">
      <c r="A83" s="640"/>
      <c r="B83" s="645"/>
      <c r="C83" s="646"/>
      <c r="D83" s="646"/>
      <c r="E83" s="646"/>
      <c r="F83" s="647"/>
      <c r="G83" s="654"/>
      <c r="H83" s="655"/>
      <c r="I83" s="655"/>
      <c r="J83" s="655"/>
      <c r="K83" s="655"/>
      <c r="L83" s="655"/>
      <c r="M83" s="655"/>
      <c r="N83" s="656"/>
      <c r="O83" s="305"/>
      <c r="P83" s="304"/>
    </row>
    <row r="84" spans="1:16" ht="46.2" customHeight="1" thickBot="1">
      <c r="A84" s="641"/>
      <c r="B84" s="648"/>
      <c r="C84" s="649"/>
      <c r="D84" s="649"/>
      <c r="E84" s="649"/>
      <c r="F84" s="650"/>
      <c r="G84" s="657"/>
      <c r="H84" s="658"/>
      <c r="I84" s="658"/>
      <c r="J84" s="658"/>
      <c r="K84" s="658"/>
      <c r="L84" s="658"/>
      <c r="M84" s="658"/>
      <c r="N84" s="659"/>
    </row>
    <row r="85" spans="1:16" ht="13.8" thickTop="1"/>
  </sheetData>
  <sheetProtection formatCells="0" formatColumns="0" formatRows="0" insertColumns="0" insertRows="0" insertHyperlinks="0" deleteColumns="0" deleteRows="0" sort="0" autoFilter="0" pivotTables="0"/>
  <autoFilter ref="A22:G76" xr:uid="{00000000-0009-0000-0000-000002000000}">
    <filterColumn colId="1" showButton="0"/>
    <filterColumn colId="2" showButton="0"/>
  </autoFilter>
  <mergeCells count="123">
    <mergeCell ref="H27:L27"/>
    <mergeCell ref="B28:D28"/>
    <mergeCell ref="H28:L28"/>
    <mergeCell ref="A17:C17"/>
    <mergeCell ref="F17:G17"/>
    <mergeCell ref="A18:C18"/>
    <mergeCell ref="F18:G18"/>
    <mergeCell ref="A19:G19"/>
    <mergeCell ref="B21:C21"/>
    <mergeCell ref="E21:F21"/>
    <mergeCell ref="B29:D29"/>
    <mergeCell ref="H29:L29"/>
    <mergeCell ref="B26:D26"/>
    <mergeCell ref="H26:L26"/>
    <mergeCell ref="H21:L21"/>
    <mergeCell ref="B22:D22"/>
    <mergeCell ref="H22:L22"/>
    <mergeCell ref="H23:L23"/>
    <mergeCell ref="B25:D25"/>
    <mergeCell ref="H25:L25"/>
    <mergeCell ref="F23:F24"/>
    <mergeCell ref="E23:E24"/>
    <mergeCell ref="B23:D24"/>
    <mergeCell ref="A23:A24"/>
    <mergeCell ref="G23:G24"/>
    <mergeCell ref="H24:L24"/>
    <mergeCell ref="B27:D27"/>
    <mergeCell ref="H34:L34"/>
    <mergeCell ref="B30:D30"/>
    <mergeCell ref="H30:L30"/>
    <mergeCell ref="B31:D31"/>
    <mergeCell ref="H31:L31"/>
    <mergeCell ref="B38:D38"/>
    <mergeCell ref="H38:L38"/>
    <mergeCell ref="B39:D39"/>
    <mergeCell ref="H39:L39"/>
    <mergeCell ref="B35:D35"/>
    <mergeCell ref="H35:L35"/>
    <mergeCell ref="B32:D32"/>
    <mergeCell ref="H32:L32"/>
    <mergeCell ref="B33:D33"/>
    <mergeCell ref="H33:L33"/>
    <mergeCell ref="B34:D34"/>
    <mergeCell ref="B40:D40"/>
    <mergeCell ref="H40:L40"/>
    <mergeCell ref="B36:D36"/>
    <mergeCell ref="H36:L36"/>
    <mergeCell ref="B37:D37"/>
    <mergeCell ref="H37:L37"/>
    <mergeCell ref="B44:D44"/>
    <mergeCell ref="H44:L44"/>
    <mergeCell ref="B45:D45"/>
    <mergeCell ref="H45:L45"/>
    <mergeCell ref="B46:D46"/>
    <mergeCell ref="H46:L46"/>
    <mergeCell ref="B41:D41"/>
    <mergeCell ref="H41:L41"/>
    <mergeCell ref="B42:D42"/>
    <mergeCell ref="H42:L42"/>
    <mergeCell ref="B43:D43"/>
    <mergeCell ref="H43:L43"/>
    <mergeCell ref="B50:D50"/>
    <mergeCell ref="H50:L50"/>
    <mergeCell ref="B51:D51"/>
    <mergeCell ref="H51:L51"/>
    <mergeCell ref="B52:D52"/>
    <mergeCell ref="H52:L52"/>
    <mergeCell ref="B47:D47"/>
    <mergeCell ref="H47:L47"/>
    <mergeCell ref="B48:D48"/>
    <mergeCell ref="H48:L48"/>
    <mergeCell ref="B49:D49"/>
    <mergeCell ref="H49:L49"/>
    <mergeCell ref="B56:D56"/>
    <mergeCell ref="H56:L56"/>
    <mergeCell ref="B57:D57"/>
    <mergeCell ref="H57:L57"/>
    <mergeCell ref="B58:D58"/>
    <mergeCell ref="B53:D53"/>
    <mergeCell ref="H53:L53"/>
    <mergeCell ref="B54:D54"/>
    <mergeCell ref="H54:L54"/>
    <mergeCell ref="B55:D55"/>
    <mergeCell ref="H55:L55"/>
    <mergeCell ref="H58:L58"/>
    <mergeCell ref="B62:D62"/>
    <mergeCell ref="H62:L62"/>
    <mergeCell ref="B63:D63"/>
    <mergeCell ref="H63:L63"/>
    <mergeCell ref="B64:D64"/>
    <mergeCell ref="H64:L64"/>
    <mergeCell ref="B59:D59"/>
    <mergeCell ref="H59:L59"/>
    <mergeCell ref="B60:D60"/>
    <mergeCell ref="H60:L60"/>
    <mergeCell ref="B61:D61"/>
    <mergeCell ref="H61:L61"/>
    <mergeCell ref="C75:F75"/>
    <mergeCell ref="I75:J75"/>
    <mergeCell ref="C76:E76"/>
    <mergeCell ref="H76:J76"/>
    <mergeCell ref="A80:A84"/>
    <mergeCell ref="B80:F84"/>
    <mergeCell ref="G80:N84"/>
    <mergeCell ref="B71:D71"/>
    <mergeCell ref="H71:L71"/>
    <mergeCell ref="E72:L72"/>
    <mergeCell ref="E73:G73"/>
    <mergeCell ref="H73:I73"/>
    <mergeCell ref="I74:J74"/>
    <mergeCell ref="C74:F74"/>
    <mergeCell ref="B68:D68"/>
    <mergeCell ref="H68:L68"/>
    <mergeCell ref="B69:D69"/>
    <mergeCell ref="H69:L69"/>
    <mergeCell ref="B70:D70"/>
    <mergeCell ref="H70:L70"/>
    <mergeCell ref="B65:D65"/>
    <mergeCell ref="H65:L65"/>
    <mergeCell ref="B66:D66"/>
    <mergeCell ref="B67:D67"/>
    <mergeCell ref="H67:L67"/>
    <mergeCell ref="H66:L66"/>
  </mergeCells>
  <phoneticPr fontId="106"/>
  <conditionalFormatting sqref="N78">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 G25:G71">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21DED-A33A-45C7-AC4F-B95D96824546}">
  <sheetPr>
    <pageSetUpPr fitToPage="1"/>
  </sheetPr>
  <dimension ref="A1:P24"/>
  <sheetViews>
    <sheetView view="pageBreakPreview" zoomScale="95" zoomScaleNormal="100" zoomScaleSheetLayoutView="95" workbookViewId="0">
      <selection activeCell="R8" sqref="R8"/>
    </sheetView>
  </sheetViews>
  <sheetFormatPr defaultColWidth="9" defaultRowHeight="13.2"/>
  <cols>
    <col min="1" max="1" width="4.88671875" style="524" customWidth="1"/>
    <col min="2" max="6" width="9" style="524"/>
    <col min="7" max="7" width="10.77734375" style="524" customWidth="1"/>
    <col min="8" max="8" width="9" style="524"/>
    <col min="9" max="9" width="6" style="524" customWidth="1"/>
    <col min="10" max="10" width="9" style="524"/>
    <col min="11" max="11" width="5.88671875" style="524" customWidth="1"/>
    <col min="12" max="12" width="38.33203125" style="524" customWidth="1"/>
    <col min="13" max="13" width="4.21875" style="524" customWidth="1"/>
    <col min="14" max="14" width="3.44140625" style="524" customWidth="1"/>
    <col min="15" max="256" width="9" style="524"/>
    <col min="257" max="257" width="4.88671875" style="524" customWidth="1"/>
    <col min="258" max="264" width="9" style="524"/>
    <col min="265" max="265" width="6" style="524" customWidth="1"/>
    <col min="266" max="266" width="9" style="524"/>
    <col min="267" max="267" width="5.88671875" style="524" customWidth="1"/>
    <col min="268" max="268" width="25" style="524" customWidth="1"/>
    <col min="269" max="269" width="4.21875" style="524" customWidth="1"/>
    <col min="270" max="270" width="3.44140625" style="524" customWidth="1"/>
    <col min="271" max="512" width="9" style="524"/>
    <col min="513" max="513" width="4.88671875" style="524" customWidth="1"/>
    <col min="514" max="520" width="9" style="524"/>
    <col min="521" max="521" width="6" style="524" customWidth="1"/>
    <col min="522" max="522" width="9" style="524"/>
    <col min="523" max="523" width="5.88671875" style="524" customWidth="1"/>
    <col min="524" max="524" width="25" style="524" customWidth="1"/>
    <col min="525" max="525" width="4.21875" style="524" customWidth="1"/>
    <col min="526" max="526" width="3.44140625" style="524" customWidth="1"/>
    <col min="527" max="768" width="9" style="524"/>
    <col min="769" max="769" width="4.88671875" style="524" customWidth="1"/>
    <col min="770" max="776" width="9" style="524"/>
    <col min="777" max="777" width="6" style="524" customWidth="1"/>
    <col min="778" max="778" width="9" style="524"/>
    <col min="779" max="779" width="5.88671875" style="524" customWidth="1"/>
    <col min="780" max="780" width="25" style="524" customWidth="1"/>
    <col min="781" max="781" width="4.21875" style="524" customWidth="1"/>
    <col min="782" max="782" width="3.44140625" style="524" customWidth="1"/>
    <col min="783" max="1024" width="9" style="524"/>
    <col min="1025" max="1025" width="4.88671875" style="524" customWidth="1"/>
    <col min="1026" max="1032" width="9" style="524"/>
    <col min="1033" max="1033" width="6" style="524" customWidth="1"/>
    <col min="1034" max="1034" width="9" style="524"/>
    <col min="1035" max="1035" width="5.88671875" style="524" customWidth="1"/>
    <col min="1036" max="1036" width="25" style="524" customWidth="1"/>
    <col min="1037" max="1037" width="4.21875" style="524" customWidth="1"/>
    <col min="1038" max="1038" width="3.44140625" style="524" customWidth="1"/>
    <col min="1039" max="1280" width="9" style="524"/>
    <col min="1281" max="1281" width="4.88671875" style="524" customWidth="1"/>
    <col min="1282" max="1288" width="9" style="524"/>
    <col min="1289" max="1289" width="6" style="524" customWidth="1"/>
    <col min="1290" max="1290" width="9" style="524"/>
    <col min="1291" max="1291" width="5.88671875" style="524" customWidth="1"/>
    <col min="1292" max="1292" width="25" style="524" customWidth="1"/>
    <col min="1293" max="1293" width="4.21875" style="524" customWidth="1"/>
    <col min="1294" max="1294" width="3.44140625" style="524" customWidth="1"/>
    <col min="1295" max="1536" width="9" style="524"/>
    <col min="1537" max="1537" width="4.88671875" style="524" customWidth="1"/>
    <col min="1538" max="1544" width="9" style="524"/>
    <col min="1545" max="1545" width="6" style="524" customWidth="1"/>
    <col min="1546" max="1546" width="9" style="524"/>
    <col min="1547" max="1547" width="5.88671875" style="524" customWidth="1"/>
    <col min="1548" max="1548" width="25" style="524" customWidth="1"/>
    <col min="1549" max="1549" width="4.21875" style="524" customWidth="1"/>
    <col min="1550" max="1550" width="3.44140625" style="524" customWidth="1"/>
    <col min="1551" max="1792" width="9" style="524"/>
    <col min="1793" max="1793" width="4.88671875" style="524" customWidth="1"/>
    <col min="1794" max="1800" width="9" style="524"/>
    <col min="1801" max="1801" width="6" style="524" customWidth="1"/>
    <col min="1802" max="1802" width="9" style="524"/>
    <col min="1803" max="1803" width="5.88671875" style="524" customWidth="1"/>
    <col min="1804" max="1804" width="25" style="524" customWidth="1"/>
    <col min="1805" max="1805" width="4.21875" style="524" customWidth="1"/>
    <col min="1806" max="1806" width="3.44140625" style="524" customWidth="1"/>
    <col min="1807" max="2048" width="9" style="524"/>
    <col min="2049" max="2049" width="4.88671875" style="524" customWidth="1"/>
    <col min="2050" max="2056" width="9" style="524"/>
    <col min="2057" max="2057" width="6" style="524" customWidth="1"/>
    <col min="2058" max="2058" width="9" style="524"/>
    <col min="2059" max="2059" width="5.88671875" style="524" customWidth="1"/>
    <col min="2060" max="2060" width="25" style="524" customWidth="1"/>
    <col min="2061" max="2061" width="4.21875" style="524" customWidth="1"/>
    <col min="2062" max="2062" width="3.44140625" style="524" customWidth="1"/>
    <col min="2063" max="2304" width="9" style="524"/>
    <col min="2305" max="2305" width="4.88671875" style="524" customWidth="1"/>
    <col min="2306" max="2312" width="9" style="524"/>
    <col min="2313" max="2313" width="6" style="524" customWidth="1"/>
    <col min="2314" max="2314" width="9" style="524"/>
    <col min="2315" max="2315" width="5.88671875" style="524" customWidth="1"/>
    <col min="2316" max="2316" width="25" style="524" customWidth="1"/>
    <col min="2317" max="2317" width="4.21875" style="524" customWidth="1"/>
    <col min="2318" max="2318" width="3.44140625" style="524" customWidth="1"/>
    <col min="2319" max="2560" width="9" style="524"/>
    <col min="2561" max="2561" width="4.88671875" style="524" customWidth="1"/>
    <col min="2562" max="2568" width="9" style="524"/>
    <col min="2569" max="2569" width="6" style="524" customWidth="1"/>
    <col min="2570" max="2570" width="9" style="524"/>
    <col min="2571" max="2571" width="5.88671875" style="524" customWidth="1"/>
    <col min="2572" max="2572" width="25" style="524" customWidth="1"/>
    <col min="2573" max="2573" width="4.21875" style="524" customWidth="1"/>
    <col min="2574" max="2574" width="3.44140625" style="524" customWidth="1"/>
    <col min="2575" max="2816" width="9" style="524"/>
    <col min="2817" max="2817" width="4.88671875" style="524" customWidth="1"/>
    <col min="2818" max="2824" width="9" style="524"/>
    <col min="2825" max="2825" width="6" style="524" customWidth="1"/>
    <col min="2826" max="2826" width="9" style="524"/>
    <col min="2827" max="2827" width="5.88671875" style="524" customWidth="1"/>
    <col min="2828" max="2828" width="25" style="524" customWidth="1"/>
    <col min="2829" max="2829" width="4.21875" style="524" customWidth="1"/>
    <col min="2830" max="2830" width="3.44140625" style="524" customWidth="1"/>
    <col min="2831" max="3072" width="9" style="524"/>
    <col min="3073" max="3073" width="4.88671875" style="524" customWidth="1"/>
    <col min="3074" max="3080" width="9" style="524"/>
    <col min="3081" max="3081" width="6" style="524" customWidth="1"/>
    <col min="3082" max="3082" width="9" style="524"/>
    <col min="3083" max="3083" width="5.88671875" style="524" customWidth="1"/>
    <col min="3084" max="3084" width="25" style="524" customWidth="1"/>
    <col min="3085" max="3085" width="4.21875" style="524" customWidth="1"/>
    <col min="3086" max="3086" width="3.44140625" style="524" customWidth="1"/>
    <col min="3087" max="3328" width="9" style="524"/>
    <col min="3329" max="3329" width="4.88671875" style="524" customWidth="1"/>
    <col min="3330" max="3336" width="9" style="524"/>
    <col min="3337" max="3337" width="6" style="524" customWidth="1"/>
    <col min="3338" max="3338" width="9" style="524"/>
    <col min="3339" max="3339" width="5.88671875" style="524" customWidth="1"/>
    <col min="3340" max="3340" width="25" style="524" customWidth="1"/>
    <col min="3341" max="3341" width="4.21875" style="524" customWidth="1"/>
    <col min="3342" max="3342" width="3.44140625" style="524" customWidth="1"/>
    <col min="3343" max="3584" width="9" style="524"/>
    <col min="3585" max="3585" width="4.88671875" style="524" customWidth="1"/>
    <col min="3586" max="3592" width="9" style="524"/>
    <col min="3593" max="3593" width="6" style="524" customWidth="1"/>
    <col min="3594" max="3594" width="9" style="524"/>
    <col min="3595" max="3595" width="5.88671875" style="524" customWidth="1"/>
    <col min="3596" max="3596" width="25" style="524" customWidth="1"/>
    <col min="3597" max="3597" width="4.21875" style="524" customWidth="1"/>
    <col min="3598" max="3598" width="3.44140625" style="524" customWidth="1"/>
    <col min="3599" max="3840" width="9" style="524"/>
    <col min="3841" max="3841" width="4.88671875" style="524" customWidth="1"/>
    <col min="3842" max="3848" width="9" style="524"/>
    <col min="3849" max="3849" width="6" style="524" customWidth="1"/>
    <col min="3850" max="3850" width="9" style="524"/>
    <col min="3851" max="3851" width="5.88671875" style="524" customWidth="1"/>
    <col min="3852" max="3852" width="25" style="524" customWidth="1"/>
    <col min="3853" max="3853" width="4.21875" style="524" customWidth="1"/>
    <col min="3854" max="3854" width="3.44140625" style="524" customWidth="1"/>
    <col min="3855" max="4096" width="9" style="524"/>
    <col min="4097" max="4097" width="4.88671875" style="524" customWidth="1"/>
    <col min="4098" max="4104" width="9" style="524"/>
    <col min="4105" max="4105" width="6" style="524" customWidth="1"/>
    <col min="4106" max="4106" width="9" style="524"/>
    <col min="4107" max="4107" width="5.88671875" style="524" customWidth="1"/>
    <col min="4108" max="4108" width="25" style="524" customWidth="1"/>
    <col min="4109" max="4109" width="4.21875" style="524" customWidth="1"/>
    <col min="4110" max="4110" width="3.44140625" style="524" customWidth="1"/>
    <col min="4111" max="4352" width="9" style="524"/>
    <col min="4353" max="4353" width="4.88671875" style="524" customWidth="1"/>
    <col min="4354" max="4360" width="9" style="524"/>
    <col min="4361" max="4361" width="6" style="524" customWidth="1"/>
    <col min="4362" max="4362" width="9" style="524"/>
    <col min="4363" max="4363" width="5.88671875" style="524" customWidth="1"/>
    <col min="4364" max="4364" width="25" style="524" customWidth="1"/>
    <col min="4365" max="4365" width="4.21875" style="524" customWidth="1"/>
    <col min="4366" max="4366" width="3.44140625" style="524" customWidth="1"/>
    <col min="4367" max="4608" width="9" style="524"/>
    <col min="4609" max="4609" width="4.88671875" style="524" customWidth="1"/>
    <col min="4610" max="4616" width="9" style="524"/>
    <col min="4617" max="4617" width="6" style="524" customWidth="1"/>
    <col min="4618" max="4618" width="9" style="524"/>
    <col min="4619" max="4619" width="5.88671875" style="524" customWidth="1"/>
    <col min="4620" max="4620" width="25" style="524" customWidth="1"/>
    <col min="4621" max="4621" width="4.21875" style="524" customWidth="1"/>
    <col min="4622" max="4622" width="3.44140625" style="524" customWidth="1"/>
    <col min="4623" max="4864" width="9" style="524"/>
    <col min="4865" max="4865" width="4.88671875" style="524" customWidth="1"/>
    <col min="4866" max="4872" width="9" style="524"/>
    <col min="4873" max="4873" width="6" style="524" customWidth="1"/>
    <col min="4874" max="4874" width="9" style="524"/>
    <col min="4875" max="4875" width="5.88671875" style="524" customWidth="1"/>
    <col min="4876" max="4876" width="25" style="524" customWidth="1"/>
    <col min="4877" max="4877" width="4.21875" style="524" customWidth="1"/>
    <col min="4878" max="4878" width="3.44140625" style="524" customWidth="1"/>
    <col min="4879" max="5120" width="9" style="524"/>
    <col min="5121" max="5121" width="4.88671875" style="524" customWidth="1"/>
    <col min="5122" max="5128" width="9" style="524"/>
    <col min="5129" max="5129" width="6" style="524" customWidth="1"/>
    <col min="5130" max="5130" width="9" style="524"/>
    <col min="5131" max="5131" width="5.88671875" style="524" customWidth="1"/>
    <col min="5132" max="5132" width="25" style="524" customWidth="1"/>
    <col min="5133" max="5133" width="4.21875" style="524" customWidth="1"/>
    <col min="5134" max="5134" width="3.44140625" style="524" customWidth="1"/>
    <col min="5135" max="5376" width="9" style="524"/>
    <col min="5377" max="5377" width="4.88671875" style="524" customWidth="1"/>
    <col min="5378" max="5384" width="9" style="524"/>
    <col min="5385" max="5385" width="6" style="524" customWidth="1"/>
    <col min="5386" max="5386" width="9" style="524"/>
    <col min="5387" max="5387" width="5.88671875" style="524" customWidth="1"/>
    <col min="5388" max="5388" width="25" style="524" customWidth="1"/>
    <col min="5389" max="5389" width="4.21875" style="524" customWidth="1"/>
    <col min="5390" max="5390" width="3.44140625" style="524" customWidth="1"/>
    <col min="5391" max="5632" width="9" style="524"/>
    <col min="5633" max="5633" width="4.88671875" style="524" customWidth="1"/>
    <col min="5634" max="5640" width="9" style="524"/>
    <col min="5641" max="5641" width="6" style="524" customWidth="1"/>
    <col min="5642" max="5642" width="9" style="524"/>
    <col min="5643" max="5643" width="5.88671875" style="524" customWidth="1"/>
    <col min="5644" max="5644" width="25" style="524" customWidth="1"/>
    <col min="5645" max="5645" width="4.21875" style="524" customWidth="1"/>
    <col min="5646" max="5646" width="3.44140625" style="524" customWidth="1"/>
    <col min="5647" max="5888" width="9" style="524"/>
    <col min="5889" max="5889" width="4.88671875" style="524" customWidth="1"/>
    <col min="5890" max="5896" width="9" style="524"/>
    <col min="5897" max="5897" width="6" style="524" customWidth="1"/>
    <col min="5898" max="5898" width="9" style="524"/>
    <col min="5899" max="5899" width="5.88671875" style="524" customWidth="1"/>
    <col min="5900" max="5900" width="25" style="524" customWidth="1"/>
    <col min="5901" max="5901" width="4.21875" style="524" customWidth="1"/>
    <col min="5902" max="5902" width="3.44140625" style="524" customWidth="1"/>
    <col min="5903" max="6144" width="9" style="524"/>
    <col min="6145" max="6145" width="4.88671875" style="524" customWidth="1"/>
    <col min="6146" max="6152" width="9" style="524"/>
    <col min="6153" max="6153" width="6" style="524" customWidth="1"/>
    <col min="6154" max="6154" width="9" style="524"/>
    <col min="6155" max="6155" width="5.88671875" style="524" customWidth="1"/>
    <col min="6156" max="6156" width="25" style="524" customWidth="1"/>
    <col min="6157" max="6157" width="4.21875" style="524" customWidth="1"/>
    <col min="6158" max="6158" width="3.44140625" style="524" customWidth="1"/>
    <col min="6159" max="6400" width="9" style="524"/>
    <col min="6401" max="6401" width="4.88671875" style="524" customWidth="1"/>
    <col min="6402" max="6408" width="9" style="524"/>
    <col min="6409" max="6409" width="6" style="524" customWidth="1"/>
    <col min="6410" max="6410" width="9" style="524"/>
    <col min="6411" max="6411" width="5.88671875" style="524" customWidth="1"/>
    <col min="6412" max="6412" width="25" style="524" customWidth="1"/>
    <col min="6413" max="6413" width="4.21875" style="524" customWidth="1"/>
    <col min="6414" max="6414" width="3.44140625" style="524" customWidth="1"/>
    <col min="6415" max="6656" width="9" style="524"/>
    <col min="6657" max="6657" width="4.88671875" style="524" customWidth="1"/>
    <col min="6658" max="6664" width="9" style="524"/>
    <col min="6665" max="6665" width="6" style="524" customWidth="1"/>
    <col min="6666" max="6666" width="9" style="524"/>
    <col min="6667" max="6667" width="5.88671875" style="524" customWidth="1"/>
    <col min="6668" max="6668" width="25" style="524" customWidth="1"/>
    <col min="6669" max="6669" width="4.21875" style="524" customWidth="1"/>
    <col min="6670" max="6670" width="3.44140625" style="524" customWidth="1"/>
    <col min="6671" max="6912" width="9" style="524"/>
    <col min="6913" max="6913" width="4.88671875" style="524" customWidth="1"/>
    <col min="6914" max="6920" width="9" style="524"/>
    <col min="6921" max="6921" width="6" style="524" customWidth="1"/>
    <col min="6922" max="6922" width="9" style="524"/>
    <col min="6923" max="6923" width="5.88671875" style="524" customWidth="1"/>
    <col min="6924" max="6924" width="25" style="524" customWidth="1"/>
    <col min="6925" max="6925" width="4.21875" style="524" customWidth="1"/>
    <col min="6926" max="6926" width="3.44140625" style="524" customWidth="1"/>
    <col min="6927" max="7168" width="9" style="524"/>
    <col min="7169" max="7169" width="4.88671875" style="524" customWidth="1"/>
    <col min="7170" max="7176" width="9" style="524"/>
    <col min="7177" max="7177" width="6" style="524" customWidth="1"/>
    <col min="7178" max="7178" width="9" style="524"/>
    <col min="7179" max="7179" width="5.88671875" style="524" customWidth="1"/>
    <col min="7180" max="7180" width="25" style="524" customWidth="1"/>
    <col min="7181" max="7181" width="4.21875" style="524" customWidth="1"/>
    <col min="7182" max="7182" width="3.44140625" style="524" customWidth="1"/>
    <col min="7183" max="7424" width="9" style="524"/>
    <col min="7425" max="7425" width="4.88671875" style="524" customWidth="1"/>
    <col min="7426" max="7432" width="9" style="524"/>
    <col min="7433" max="7433" width="6" style="524" customWidth="1"/>
    <col min="7434" max="7434" width="9" style="524"/>
    <col min="7435" max="7435" width="5.88671875" style="524" customWidth="1"/>
    <col min="7436" max="7436" width="25" style="524" customWidth="1"/>
    <col min="7437" max="7437" width="4.21875" style="524" customWidth="1"/>
    <col min="7438" max="7438" width="3.44140625" style="524" customWidth="1"/>
    <col min="7439" max="7680" width="9" style="524"/>
    <col min="7681" max="7681" width="4.88671875" style="524" customWidth="1"/>
    <col min="7682" max="7688" width="9" style="524"/>
    <col min="7689" max="7689" width="6" style="524" customWidth="1"/>
    <col min="7690" max="7690" width="9" style="524"/>
    <col min="7691" max="7691" width="5.88671875" style="524" customWidth="1"/>
    <col min="7692" max="7692" width="25" style="524" customWidth="1"/>
    <col min="7693" max="7693" width="4.21875" style="524" customWidth="1"/>
    <col min="7694" max="7694" width="3.44140625" style="524" customWidth="1"/>
    <col min="7695" max="7936" width="9" style="524"/>
    <col min="7937" max="7937" width="4.88671875" style="524" customWidth="1"/>
    <col min="7938" max="7944" width="9" style="524"/>
    <col min="7945" max="7945" width="6" style="524" customWidth="1"/>
    <col min="7946" max="7946" width="9" style="524"/>
    <col min="7947" max="7947" width="5.88671875" style="524" customWidth="1"/>
    <col min="7948" max="7948" width="25" style="524" customWidth="1"/>
    <col min="7949" max="7949" width="4.21875" style="524" customWidth="1"/>
    <col min="7950" max="7950" width="3.44140625" style="524" customWidth="1"/>
    <col min="7951" max="8192" width="9" style="524"/>
    <col min="8193" max="8193" width="4.88671875" style="524" customWidth="1"/>
    <col min="8194" max="8200" width="9" style="524"/>
    <col min="8201" max="8201" width="6" style="524" customWidth="1"/>
    <col min="8202" max="8202" width="9" style="524"/>
    <col min="8203" max="8203" width="5.88671875" style="524" customWidth="1"/>
    <col min="8204" max="8204" width="25" style="524" customWidth="1"/>
    <col min="8205" max="8205" width="4.21875" style="524" customWidth="1"/>
    <col min="8206" max="8206" width="3.44140625" style="524" customWidth="1"/>
    <col min="8207" max="8448" width="9" style="524"/>
    <col min="8449" max="8449" width="4.88671875" style="524" customWidth="1"/>
    <col min="8450" max="8456" width="9" style="524"/>
    <col min="8457" max="8457" width="6" style="524" customWidth="1"/>
    <col min="8458" max="8458" width="9" style="524"/>
    <col min="8459" max="8459" width="5.88671875" style="524" customWidth="1"/>
    <col min="8460" max="8460" width="25" style="524" customWidth="1"/>
    <col min="8461" max="8461" width="4.21875" style="524" customWidth="1"/>
    <col min="8462" max="8462" width="3.44140625" style="524" customWidth="1"/>
    <col min="8463" max="8704" width="9" style="524"/>
    <col min="8705" max="8705" width="4.88671875" style="524" customWidth="1"/>
    <col min="8706" max="8712" width="9" style="524"/>
    <col min="8713" max="8713" width="6" style="524" customWidth="1"/>
    <col min="8714" max="8714" width="9" style="524"/>
    <col min="8715" max="8715" width="5.88671875" style="524" customWidth="1"/>
    <col min="8716" max="8716" width="25" style="524" customWidth="1"/>
    <col min="8717" max="8717" width="4.21875" style="524" customWidth="1"/>
    <col min="8718" max="8718" width="3.44140625" style="524" customWidth="1"/>
    <col min="8719" max="8960" width="9" style="524"/>
    <col min="8961" max="8961" width="4.88671875" style="524" customWidth="1"/>
    <col min="8962" max="8968" width="9" style="524"/>
    <col min="8969" max="8969" width="6" style="524" customWidth="1"/>
    <col min="8970" max="8970" width="9" style="524"/>
    <col min="8971" max="8971" width="5.88671875" style="524" customWidth="1"/>
    <col min="8972" max="8972" width="25" style="524" customWidth="1"/>
    <col min="8973" max="8973" width="4.21875" style="524" customWidth="1"/>
    <col min="8974" max="8974" width="3.44140625" style="524" customWidth="1"/>
    <col min="8975" max="9216" width="9" style="524"/>
    <col min="9217" max="9217" width="4.88671875" style="524" customWidth="1"/>
    <col min="9218" max="9224" width="9" style="524"/>
    <col min="9225" max="9225" width="6" style="524" customWidth="1"/>
    <col min="9226" max="9226" width="9" style="524"/>
    <col min="9227" max="9227" width="5.88671875" style="524" customWidth="1"/>
    <col min="9228" max="9228" width="25" style="524" customWidth="1"/>
    <col min="9229" max="9229" width="4.21875" style="524" customWidth="1"/>
    <col min="9230" max="9230" width="3.44140625" style="524" customWidth="1"/>
    <col min="9231" max="9472" width="9" style="524"/>
    <col min="9473" max="9473" width="4.88671875" style="524" customWidth="1"/>
    <col min="9474" max="9480" width="9" style="524"/>
    <col min="9481" max="9481" width="6" style="524" customWidth="1"/>
    <col min="9482" max="9482" width="9" style="524"/>
    <col min="9483" max="9483" width="5.88671875" style="524" customWidth="1"/>
    <col min="9484" max="9484" width="25" style="524" customWidth="1"/>
    <col min="9485" max="9485" width="4.21875" style="524" customWidth="1"/>
    <col min="9486" max="9486" width="3.44140625" style="524" customWidth="1"/>
    <col min="9487" max="9728" width="9" style="524"/>
    <col min="9729" max="9729" width="4.88671875" style="524" customWidth="1"/>
    <col min="9730" max="9736" width="9" style="524"/>
    <col min="9737" max="9737" width="6" style="524" customWidth="1"/>
    <col min="9738" max="9738" width="9" style="524"/>
    <col min="9739" max="9739" width="5.88671875" style="524" customWidth="1"/>
    <col min="9740" max="9740" width="25" style="524" customWidth="1"/>
    <col min="9741" max="9741" width="4.21875" style="524" customWidth="1"/>
    <col min="9742" max="9742" width="3.44140625" style="524" customWidth="1"/>
    <col min="9743" max="9984" width="9" style="524"/>
    <col min="9985" max="9985" width="4.88671875" style="524" customWidth="1"/>
    <col min="9986" max="9992" width="9" style="524"/>
    <col min="9993" max="9993" width="6" style="524" customWidth="1"/>
    <col min="9994" max="9994" width="9" style="524"/>
    <col min="9995" max="9995" width="5.88671875" style="524" customWidth="1"/>
    <col min="9996" max="9996" width="25" style="524" customWidth="1"/>
    <col min="9997" max="9997" width="4.21875" style="524" customWidth="1"/>
    <col min="9998" max="9998" width="3.44140625" style="524" customWidth="1"/>
    <col min="9999" max="10240" width="9" style="524"/>
    <col min="10241" max="10241" width="4.88671875" style="524" customWidth="1"/>
    <col min="10242" max="10248" width="9" style="524"/>
    <col min="10249" max="10249" width="6" style="524" customWidth="1"/>
    <col min="10250" max="10250" width="9" style="524"/>
    <col min="10251" max="10251" width="5.88671875" style="524" customWidth="1"/>
    <col min="10252" max="10252" width="25" style="524" customWidth="1"/>
    <col min="10253" max="10253" width="4.21875" style="524" customWidth="1"/>
    <col min="10254" max="10254" width="3.44140625" style="524" customWidth="1"/>
    <col min="10255" max="10496" width="9" style="524"/>
    <col min="10497" max="10497" width="4.88671875" style="524" customWidth="1"/>
    <col min="10498" max="10504" width="9" style="524"/>
    <col min="10505" max="10505" width="6" style="524" customWidth="1"/>
    <col min="10506" max="10506" width="9" style="524"/>
    <col min="10507" max="10507" width="5.88671875" style="524" customWidth="1"/>
    <col min="10508" max="10508" width="25" style="524" customWidth="1"/>
    <col min="10509" max="10509" width="4.21875" style="524" customWidth="1"/>
    <col min="10510" max="10510" width="3.44140625" style="524" customWidth="1"/>
    <col min="10511" max="10752" width="9" style="524"/>
    <col min="10753" max="10753" width="4.88671875" style="524" customWidth="1"/>
    <col min="10754" max="10760" width="9" style="524"/>
    <col min="10761" max="10761" width="6" style="524" customWidth="1"/>
    <col min="10762" max="10762" width="9" style="524"/>
    <col min="10763" max="10763" width="5.88671875" style="524" customWidth="1"/>
    <col min="10764" max="10764" width="25" style="524" customWidth="1"/>
    <col min="10765" max="10765" width="4.21875" style="524" customWidth="1"/>
    <col min="10766" max="10766" width="3.44140625" style="524" customWidth="1"/>
    <col min="10767" max="11008" width="9" style="524"/>
    <col min="11009" max="11009" width="4.88671875" style="524" customWidth="1"/>
    <col min="11010" max="11016" width="9" style="524"/>
    <col min="11017" max="11017" width="6" style="524" customWidth="1"/>
    <col min="11018" max="11018" width="9" style="524"/>
    <col min="11019" max="11019" width="5.88671875" style="524" customWidth="1"/>
    <col min="11020" max="11020" width="25" style="524" customWidth="1"/>
    <col min="11021" max="11021" width="4.21875" style="524" customWidth="1"/>
    <col min="11022" max="11022" width="3.44140625" style="524" customWidth="1"/>
    <col min="11023" max="11264" width="9" style="524"/>
    <col min="11265" max="11265" width="4.88671875" style="524" customWidth="1"/>
    <col min="11266" max="11272" width="9" style="524"/>
    <col min="11273" max="11273" width="6" style="524" customWidth="1"/>
    <col min="11274" max="11274" width="9" style="524"/>
    <col min="11275" max="11275" width="5.88671875" style="524" customWidth="1"/>
    <col min="11276" max="11276" width="25" style="524" customWidth="1"/>
    <col min="11277" max="11277" width="4.21875" style="524" customWidth="1"/>
    <col min="11278" max="11278" width="3.44140625" style="524" customWidth="1"/>
    <col min="11279" max="11520" width="9" style="524"/>
    <col min="11521" max="11521" width="4.88671875" style="524" customWidth="1"/>
    <col min="11522" max="11528" width="9" style="524"/>
    <col min="11529" max="11529" width="6" style="524" customWidth="1"/>
    <col min="11530" max="11530" width="9" style="524"/>
    <col min="11531" max="11531" width="5.88671875" style="524" customWidth="1"/>
    <col min="11532" max="11532" width="25" style="524" customWidth="1"/>
    <col min="11533" max="11533" width="4.21875" style="524" customWidth="1"/>
    <col min="11534" max="11534" width="3.44140625" style="524" customWidth="1"/>
    <col min="11535" max="11776" width="9" style="524"/>
    <col min="11777" max="11777" width="4.88671875" style="524" customWidth="1"/>
    <col min="11778" max="11784" width="9" style="524"/>
    <col min="11785" max="11785" width="6" style="524" customWidth="1"/>
    <col min="11786" max="11786" width="9" style="524"/>
    <col min="11787" max="11787" width="5.88671875" style="524" customWidth="1"/>
    <col min="11788" max="11788" width="25" style="524" customWidth="1"/>
    <col min="11789" max="11789" width="4.21875" style="524" customWidth="1"/>
    <col min="11790" max="11790" width="3.44140625" style="524" customWidth="1"/>
    <col min="11791" max="12032" width="9" style="524"/>
    <col min="12033" max="12033" width="4.88671875" style="524" customWidth="1"/>
    <col min="12034" max="12040" width="9" style="524"/>
    <col min="12041" max="12041" width="6" style="524" customWidth="1"/>
    <col min="12042" max="12042" width="9" style="524"/>
    <col min="12043" max="12043" width="5.88671875" style="524" customWidth="1"/>
    <col min="12044" max="12044" width="25" style="524" customWidth="1"/>
    <col min="12045" max="12045" width="4.21875" style="524" customWidth="1"/>
    <col min="12046" max="12046" width="3.44140625" style="524" customWidth="1"/>
    <col min="12047" max="12288" width="9" style="524"/>
    <col min="12289" max="12289" width="4.88671875" style="524" customWidth="1"/>
    <col min="12290" max="12296" width="9" style="524"/>
    <col min="12297" max="12297" width="6" style="524" customWidth="1"/>
    <col min="12298" max="12298" width="9" style="524"/>
    <col min="12299" max="12299" width="5.88671875" style="524" customWidth="1"/>
    <col min="12300" max="12300" width="25" style="524" customWidth="1"/>
    <col min="12301" max="12301" width="4.21875" style="524" customWidth="1"/>
    <col min="12302" max="12302" width="3.44140625" style="524" customWidth="1"/>
    <col min="12303" max="12544" width="9" style="524"/>
    <col min="12545" max="12545" width="4.88671875" style="524" customWidth="1"/>
    <col min="12546" max="12552" width="9" style="524"/>
    <col min="12553" max="12553" width="6" style="524" customWidth="1"/>
    <col min="12554" max="12554" width="9" style="524"/>
    <col min="12555" max="12555" width="5.88671875" style="524" customWidth="1"/>
    <col min="12556" max="12556" width="25" style="524" customWidth="1"/>
    <col min="12557" max="12557" width="4.21875" style="524" customWidth="1"/>
    <col min="12558" max="12558" width="3.44140625" style="524" customWidth="1"/>
    <col min="12559" max="12800" width="9" style="524"/>
    <col min="12801" max="12801" width="4.88671875" style="524" customWidth="1"/>
    <col min="12802" max="12808" width="9" style="524"/>
    <col min="12809" max="12809" width="6" style="524" customWidth="1"/>
    <col min="12810" max="12810" width="9" style="524"/>
    <col min="12811" max="12811" width="5.88671875" style="524" customWidth="1"/>
    <col min="12812" max="12812" width="25" style="524" customWidth="1"/>
    <col min="12813" max="12813" width="4.21875" style="524" customWidth="1"/>
    <col min="12814" max="12814" width="3.44140625" style="524" customWidth="1"/>
    <col min="12815" max="13056" width="9" style="524"/>
    <col min="13057" max="13057" width="4.88671875" style="524" customWidth="1"/>
    <col min="13058" max="13064" width="9" style="524"/>
    <col min="13065" max="13065" width="6" style="524" customWidth="1"/>
    <col min="13066" max="13066" width="9" style="524"/>
    <col min="13067" max="13067" width="5.88671875" style="524" customWidth="1"/>
    <col min="13068" max="13068" width="25" style="524" customWidth="1"/>
    <col min="13069" max="13069" width="4.21875" style="524" customWidth="1"/>
    <col min="13070" max="13070" width="3.44140625" style="524" customWidth="1"/>
    <col min="13071" max="13312" width="9" style="524"/>
    <col min="13313" max="13313" width="4.88671875" style="524" customWidth="1"/>
    <col min="13314" max="13320" width="9" style="524"/>
    <col min="13321" max="13321" width="6" style="524" customWidth="1"/>
    <col min="13322" max="13322" width="9" style="524"/>
    <col min="13323" max="13323" width="5.88671875" style="524" customWidth="1"/>
    <col min="13324" max="13324" width="25" style="524" customWidth="1"/>
    <col min="13325" max="13325" width="4.21875" style="524" customWidth="1"/>
    <col min="13326" max="13326" width="3.44140625" style="524" customWidth="1"/>
    <col min="13327" max="13568" width="9" style="524"/>
    <col min="13569" max="13569" width="4.88671875" style="524" customWidth="1"/>
    <col min="13570" max="13576" width="9" style="524"/>
    <col min="13577" max="13577" width="6" style="524" customWidth="1"/>
    <col min="13578" max="13578" width="9" style="524"/>
    <col min="13579" max="13579" width="5.88671875" style="524" customWidth="1"/>
    <col min="13580" max="13580" width="25" style="524" customWidth="1"/>
    <col min="13581" max="13581" width="4.21875" style="524" customWidth="1"/>
    <col min="13582" max="13582" width="3.44140625" style="524" customWidth="1"/>
    <col min="13583" max="13824" width="9" style="524"/>
    <col min="13825" max="13825" width="4.88671875" style="524" customWidth="1"/>
    <col min="13826" max="13832" width="9" style="524"/>
    <col min="13833" max="13833" width="6" style="524" customWidth="1"/>
    <col min="13834" max="13834" width="9" style="524"/>
    <col min="13835" max="13835" width="5.88671875" style="524" customWidth="1"/>
    <col min="13836" max="13836" width="25" style="524" customWidth="1"/>
    <col min="13837" max="13837" width="4.21875" style="524" customWidth="1"/>
    <col min="13838" max="13838" width="3.44140625" style="524" customWidth="1"/>
    <col min="13839" max="14080" width="9" style="524"/>
    <col min="14081" max="14081" width="4.88671875" style="524" customWidth="1"/>
    <col min="14082" max="14088" width="9" style="524"/>
    <col min="14089" max="14089" width="6" style="524" customWidth="1"/>
    <col min="14090" max="14090" width="9" style="524"/>
    <col min="14091" max="14091" width="5.88671875" style="524" customWidth="1"/>
    <col min="14092" max="14092" width="25" style="524" customWidth="1"/>
    <col min="14093" max="14093" width="4.21875" style="524" customWidth="1"/>
    <col min="14094" max="14094" width="3.44140625" style="524" customWidth="1"/>
    <col min="14095" max="14336" width="9" style="524"/>
    <col min="14337" max="14337" width="4.88671875" style="524" customWidth="1"/>
    <col min="14338" max="14344" width="9" style="524"/>
    <col min="14345" max="14345" width="6" style="524" customWidth="1"/>
    <col min="14346" max="14346" width="9" style="524"/>
    <col min="14347" max="14347" width="5.88671875" style="524" customWidth="1"/>
    <col min="14348" max="14348" width="25" style="524" customWidth="1"/>
    <col min="14349" max="14349" width="4.21875" style="524" customWidth="1"/>
    <col min="14350" max="14350" width="3.44140625" style="524" customWidth="1"/>
    <col min="14351" max="14592" width="9" style="524"/>
    <col min="14593" max="14593" width="4.88671875" style="524" customWidth="1"/>
    <col min="14594" max="14600" width="9" style="524"/>
    <col min="14601" max="14601" width="6" style="524" customWidth="1"/>
    <col min="14602" max="14602" width="9" style="524"/>
    <col min="14603" max="14603" width="5.88671875" style="524" customWidth="1"/>
    <col min="14604" max="14604" width="25" style="524" customWidth="1"/>
    <col min="14605" max="14605" width="4.21875" style="524" customWidth="1"/>
    <col min="14606" max="14606" width="3.44140625" style="524" customWidth="1"/>
    <col min="14607" max="14848" width="9" style="524"/>
    <col min="14849" max="14849" width="4.88671875" style="524" customWidth="1"/>
    <col min="14850" max="14856" width="9" style="524"/>
    <col min="14857" max="14857" width="6" style="524" customWidth="1"/>
    <col min="14858" max="14858" width="9" style="524"/>
    <col min="14859" max="14859" width="5.88671875" style="524" customWidth="1"/>
    <col min="14860" max="14860" width="25" style="524" customWidth="1"/>
    <col min="14861" max="14861" width="4.21875" style="524" customWidth="1"/>
    <col min="14862" max="14862" width="3.44140625" style="524" customWidth="1"/>
    <col min="14863" max="15104" width="9" style="524"/>
    <col min="15105" max="15105" width="4.88671875" style="524" customWidth="1"/>
    <col min="15106" max="15112" width="9" style="524"/>
    <col min="15113" max="15113" width="6" style="524" customWidth="1"/>
    <col min="15114" max="15114" width="9" style="524"/>
    <col min="15115" max="15115" width="5.88671875" style="524" customWidth="1"/>
    <col min="15116" max="15116" width="25" style="524" customWidth="1"/>
    <col min="15117" max="15117" width="4.21875" style="524" customWidth="1"/>
    <col min="15118" max="15118" width="3.44140625" style="524" customWidth="1"/>
    <col min="15119" max="15360" width="9" style="524"/>
    <col min="15361" max="15361" width="4.88671875" style="524" customWidth="1"/>
    <col min="15362" max="15368" width="9" style="524"/>
    <col min="15369" max="15369" width="6" style="524" customWidth="1"/>
    <col min="15370" max="15370" width="9" style="524"/>
    <col min="15371" max="15371" width="5.88671875" style="524" customWidth="1"/>
    <col min="15372" max="15372" width="25" style="524" customWidth="1"/>
    <col min="15373" max="15373" width="4.21875" style="524" customWidth="1"/>
    <col min="15374" max="15374" width="3.44140625" style="524" customWidth="1"/>
    <col min="15375" max="15616" width="9" style="524"/>
    <col min="15617" max="15617" width="4.88671875" style="524" customWidth="1"/>
    <col min="15618" max="15624" width="9" style="524"/>
    <col min="15625" max="15625" width="6" style="524" customWidth="1"/>
    <col min="15626" max="15626" width="9" style="524"/>
    <col min="15627" max="15627" width="5.88671875" style="524" customWidth="1"/>
    <col min="15628" max="15628" width="25" style="524" customWidth="1"/>
    <col min="15629" max="15629" width="4.21875" style="524" customWidth="1"/>
    <col min="15630" max="15630" width="3.44140625" style="524" customWidth="1"/>
    <col min="15631" max="15872" width="9" style="524"/>
    <col min="15873" max="15873" width="4.88671875" style="524" customWidth="1"/>
    <col min="15874" max="15880" width="9" style="524"/>
    <col min="15881" max="15881" width="6" style="524" customWidth="1"/>
    <col min="15882" max="15882" width="9" style="524"/>
    <col min="15883" max="15883" width="5.88671875" style="524" customWidth="1"/>
    <col min="15884" max="15884" width="25" style="524" customWidth="1"/>
    <col min="15885" max="15885" width="4.21875" style="524" customWidth="1"/>
    <col min="15886" max="15886" width="3.44140625" style="524" customWidth="1"/>
    <col min="15887" max="16128" width="9" style="524"/>
    <col min="16129" max="16129" width="4.88671875" style="524" customWidth="1"/>
    <col min="16130" max="16136" width="9" style="524"/>
    <col min="16137" max="16137" width="6" style="524" customWidth="1"/>
    <col min="16138" max="16138" width="9" style="524"/>
    <col min="16139" max="16139" width="5.88671875" style="524" customWidth="1"/>
    <col min="16140" max="16140" width="25" style="524" customWidth="1"/>
    <col min="16141" max="16141" width="4.21875" style="524" customWidth="1"/>
    <col min="16142" max="16142" width="3.44140625" style="524" customWidth="1"/>
    <col min="16143" max="16384" width="9" style="524"/>
  </cols>
  <sheetData>
    <row r="1" spans="1:14" ht="23.4">
      <c r="A1" s="719" t="s">
        <v>262</v>
      </c>
      <c r="B1" s="719"/>
      <c r="C1" s="719"/>
      <c r="D1" s="719"/>
      <c r="E1" s="719"/>
      <c r="F1" s="719"/>
      <c r="G1" s="719"/>
      <c r="H1" s="719"/>
      <c r="I1" s="719"/>
      <c r="J1" s="720"/>
      <c r="K1" s="720"/>
      <c r="L1" s="720"/>
      <c r="M1" s="720"/>
    </row>
    <row r="2" spans="1:14" s="575" customFormat="1" ht="26.25" customHeight="1">
      <c r="A2" s="721" t="s">
        <v>483</v>
      </c>
      <c r="B2" s="721"/>
      <c r="C2" s="721"/>
      <c r="D2" s="721"/>
      <c r="E2" s="721"/>
      <c r="F2" s="721"/>
      <c r="G2" s="721"/>
      <c r="H2" s="721"/>
      <c r="I2" s="721"/>
      <c r="J2" s="721"/>
      <c r="K2" s="721"/>
      <c r="L2" s="721"/>
      <c r="M2" s="721"/>
    </row>
    <row r="3" spans="1:14" s="575" customFormat="1" ht="26.25" customHeight="1">
      <c r="A3" s="722" t="s">
        <v>484</v>
      </c>
      <c r="B3" s="722"/>
      <c r="C3" s="722"/>
      <c r="D3" s="722"/>
      <c r="E3" s="722"/>
      <c r="F3" s="722"/>
      <c r="G3" s="722"/>
      <c r="H3" s="722"/>
      <c r="I3" s="722"/>
      <c r="J3" s="722"/>
      <c r="K3" s="722"/>
      <c r="L3" s="721"/>
      <c r="M3" s="721"/>
    </row>
    <row r="4" spans="1:14" s="575" customFormat="1" ht="26.25" customHeight="1">
      <c r="A4" s="723" t="s">
        <v>485</v>
      </c>
      <c r="B4" s="723"/>
      <c r="C4" s="723"/>
      <c r="D4" s="723"/>
      <c r="E4" s="723"/>
      <c r="F4" s="723"/>
      <c r="G4" s="723"/>
      <c r="H4" s="723"/>
      <c r="I4" s="723"/>
      <c r="J4" s="723"/>
      <c r="K4" s="723"/>
      <c r="L4" s="724"/>
      <c r="M4" s="724"/>
    </row>
    <row r="5" spans="1:14" ht="28.5" customHeight="1">
      <c r="A5" s="586"/>
      <c r="B5" s="725" t="s">
        <v>488</v>
      </c>
      <c r="C5" s="725"/>
      <c r="D5" s="725"/>
      <c r="E5" s="725"/>
      <c r="F5" s="725"/>
      <c r="G5" s="725"/>
      <c r="H5" s="725"/>
      <c r="I5" s="725"/>
      <c r="J5" s="725"/>
      <c r="K5" s="725"/>
      <c r="L5" s="725"/>
      <c r="M5" s="587"/>
      <c r="N5" s="576"/>
    </row>
    <row r="6" spans="1:14" ht="6.6" customHeight="1">
      <c r="A6" s="588"/>
      <c r="B6" s="589"/>
      <c r="C6" s="589"/>
      <c r="D6" s="589"/>
      <c r="E6" s="589"/>
      <c r="F6" s="589"/>
      <c r="G6" s="589"/>
      <c r="H6" s="589"/>
      <c r="I6" s="589"/>
      <c r="J6" s="589"/>
      <c r="K6" s="589"/>
      <c r="L6" s="589"/>
      <c r="M6" s="590"/>
      <c r="N6" s="576"/>
    </row>
    <row r="7" spans="1:14" ht="21.75" customHeight="1">
      <c r="A7" s="590"/>
      <c r="B7" s="726"/>
      <c r="C7" s="727"/>
      <c r="D7" s="727"/>
      <c r="E7" s="727"/>
      <c r="F7" s="590"/>
      <c r="G7" s="590" t="s">
        <v>21</v>
      </c>
      <c r="H7" s="729" t="s">
        <v>486</v>
      </c>
      <c r="I7" s="730"/>
      <c r="J7" s="730"/>
      <c r="K7" s="730"/>
      <c r="L7" s="730"/>
      <c r="M7" s="590"/>
      <c r="N7" s="576"/>
    </row>
    <row r="8" spans="1:14" ht="21.75" customHeight="1">
      <c r="A8" s="590"/>
      <c r="B8" s="727"/>
      <c r="C8" s="727"/>
      <c r="D8" s="727"/>
      <c r="E8" s="727"/>
      <c r="F8" s="590"/>
      <c r="G8" s="590"/>
      <c r="H8" s="730"/>
      <c r="I8" s="730"/>
      <c r="J8" s="730"/>
      <c r="K8" s="730"/>
      <c r="L8" s="730"/>
      <c r="M8" s="590"/>
      <c r="N8" s="576"/>
    </row>
    <row r="9" spans="1:14" ht="21.75" customHeight="1">
      <c r="A9" s="590"/>
      <c r="B9" s="727"/>
      <c r="C9" s="727"/>
      <c r="D9" s="727"/>
      <c r="E9" s="727"/>
      <c r="F9" s="590"/>
      <c r="G9" s="590"/>
      <c r="H9" s="730"/>
      <c r="I9" s="730"/>
      <c r="J9" s="730"/>
      <c r="K9" s="730"/>
      <c r="L9" s="730"/>
      <c r="M9" s="590"/>
    </row>
    <row r="10" spans="1:14" ht="21.75" customHeight="1">
      <c r="A10" s="590"/>
      <c r="B10" s="727"/>
      <c r="C10" s="727"/>
      <c r="D10" s="727"/>
      <c r="E10" s="727"/>
      <c r="F10" s="590"/>
      <c r="G10" s="590"/>
      <c r="H10" s="730"/>
      <c r="I10" s="730"/>
      <c r="J10" s="730"/>
      <c r="K10" s="730"/>
      <c r="L10" s="730"/>
      <c r="M10" s="590"/>
    </row>
    <row r="11" spans="1:14" ht="21.75" customHeight="1">
      <c r="A11" s="590"/>
      <c r="B11" s="727"/>
      <c r="C11" s="727"/>
      <c r="D11" s="727"/>
      <c r="E11" s="727"/>
      <c r="F11" s="590"/>
      <c r="G11" s="590"/>
      <c r="H11" s="730"/>
      <c r="I11" s="730"/>
      <c r="J11" s="730"/>
      <c r="K11" s="730"/>
      <c r="L11" s="730"/>
      <c r="M11" s="590"/>
    </row>
    <row r="12" spans="1:14" ht="21.75" customHeight="1">
      <c r="A12" s="590"/>
      <c r="B12" s="727"/>
      <c r="C12" s="727"/>
      <c r="D12" s="727"/>
      <c r="E12" s="727"/>
      <c r="F12" s="591"/>
      <c r="G12" s="591"/>
      <c r="H12" s="730"/>
      <c r="I12" s="730"/>
      <c r="J12" s="730"/>
      <c r="K12" s="730"/>
      <c r="L12" s="730"/>
      <c r="M12" s="590"/>
    </row>
    <row r="13" spans="1:14" ht="21.75" customHeight="1">
      <c r="A13" s="590"/>
      <c r="B13" s="727"/>
      <c r="C13" s="727"/>
      <c r="D13" s="727"/>
      <c r="E13" s="727"/>
      <c r="F13" s="592"/>
      <c r="G13" s="592"/>
      <c r="H13" s="730"/>
      <c r="I13" s="730"/>
      <c r="J13" s="730"/>
      <c r="K13" s="730"/>
      <c r="L13" s="730"/>
      <c r="M13" s="590"/>
    </row>
    <row r="14" spans="1:14" ht="21.75" customHeight="1">
      <c r="A14" s="590"/>
      <c r="B14" s="728"/>
      <c r="C14" s="728"/>
      <c r="D14" s="728"/>
      <c r="E14" s="728"/>
      <c r="F14" s="592"/>
      <c r="G14" s="592"/>
      <c r="H14" s="730"/>
      <c r="I14" s="730"/>
      <c r="J14" s="730"/>
      <c r="K14" s="730"/>
      <c r="L14" s="730"/>
      <c r="M14" s="590"/>
    </row>
    <row r="15" spans="1:14" ht="21.6" customHeight="1">
      <c r="A15" s="590"/>
      <c r="B15" s="728"/>
      <c r="C15" s="728"/>
      <c r="D15" s="728"/>
      <c r="E15" s="728"/>
      <c r="F15" s="591"/>
      <c r="G15" s="591"/>
      <c r="H15" s="730"/>
      <c r="I15" s="730"/>
      <c r="J15" s="730"/>
      <c r="K15" s="730"/>
      <c r="L15" s="730"/>
      <c r="M15" s="590"/>
    </row>
    <row r="16" spans="1:14" ht="7.8" customHeight="1">
      <c r="A16" s="578"/>
      <c r="B16" s="579" t="s">
        <v>21</v>
      </c>
      <c r="C16" s="577"/>
      <c r="D16" s="577"/>
      <c r="E16" s="577"/>
      <c r="F16" s="577"/>
      <c r="G16" s="577"/>
      <c r="H16" s="577"/>
      <c r="I16" s="577"/>
      <c r="J16" s="577"/>
      <c r="K16" s="577"/>
      <c r="L16" s="577"/>
      <c r="M16" s="577"/>
    </row>
    <row r="17" spans="1:16" ht="12" customHeight="1">
      <c r="A17" s="593"/>
      <c r="B17" s="716" t="s">
        <v>487</v>
      </c>
      <c r="C17" s="717"/>
      <c r="D17" s="717"/>
      <c r="E17" s="717"/>
      <c r="F17" s="717"/>
      <c r="G17" s="717"/>
      <c r="H17" s="717"/>
      <c r="I17" s="717"/>
      <c r="J17" s="717"/>
      <c r="K17" s="717"/>
      <c r="L17" s="717"/>
      <c r="M17" s="718"/>
    </row>
    <row r="18" spans="1:16" ht="13.5" customHeight="1">
      <c r="A18" s="593"/>
      <c r="B18" s="717"/>
      <c r="C18" s="717"/>
      <c r="D18" s="717"/>
      <c r="E18" s="717"/>
      <c r="F18" s="717"/>
      <c r="G18" s="717"/>
      <c r="H18" s="717"/>
      <c r="I18" s="717"/>
      <c r="J18" s="717"/>
      <c r="K18" s="717"/>
      <c r="L18" s="717"/>
      <c r="M18" s="718"/>
    </row>
    <row r="19" spans="1:16" ht="39.75" customHeight="1">
      <c r="A19" s="593"/>
      <c r="B19" s="717"/>
      <c r="C19" s="717"/>
      <c r="D19" s="717"/>
      <c r="E19" s="717"/>
      <c r="F19" s="717"/>
      <c r="G19" s="717"/>
      <c r="H19" s="717"/>
      <c r="I19" s="717"/>
      <c r="J19" s="717"/>
      <c r="K19" s="717"/>
      <c r="L19" s="717"/>
      <c r="M19" s="718"/>
      <c r="P19" s="580"/>
    </row>
    <row r="20" spans="1:16" ht="47.4" customHeight="1">
      <c r="A20" s="593"/>
      <c r="B20" s="717"/>
      <c r="C20" s="717"/>
      <c r="D20" s="717"/>
      <c r="E20" s="717"/>
      <c r="F20" s="717"/>
      <c r="G20" s="717"/>
      <c r="H20" s="717"/>
      <c r="I20" s="717"/>
      <c r="J20" s="717"/>
      <c r="K20" s="717"/>
      <c r="L20" s="717"/>
      <c r="M20" s="718"/>
    </row>
    <row r="21" spans="1:16">
      <c r="A21" s="547"/>
      <c r="B21" s="547"/>
      <c r="C21" s="547"/>
      <c r="D21" s="547"/>
      <c r="E21" s="547"/>
      <c r="F21" s="547"/>
      <c r="G21" s="547"/>
      <c r="H21" s="547"/>
      <c r="I21" s="547"/>
      <c r="J21" s="547"/>
      <c r="K21" s="547"/>
      <c r="L21" s="547"/>
      <c r="M21" s="547"/>
    </row>
    <row r="22" spans="1:16">
      <c r="J22" s="581" t="s">
        <v>21</v>
      </c>
    </row>
    <row r="23" spans="1:16">
      <c r="B23" s="582" t="s">
        <v>29</v>
      </c>
      <c r="C23" s="583"/>
      <c r="D23" s="583"/>
      <c r="E23" s="575"/>
      <c r="F23" s="575"/>
      <c r="G23" s="575"/>
      <c r="H23" s="575"/>
      <c r="I23" s="575"/>
      <c r="J23" s="575"/>
      <c r="K23" s="575"/>
    </row>
    <row r="24" spans="1:16">
      <c r="C24" s="575"/>
      <c r="D24" s="575"/>
      <c r="E24" s="583"/>
      <c r="F24" s="575"/>
      <c r="G24" s="584"/>
      <c r="H24" s="585"/>
      <c r="I24" s="575"/>
      <c r="J24" s="575"/>
      <c r="K24" s="575"/>
    </row>
  </sheetData>
  <mergeCells count="8">
    <mergeCell ref="B17:M20"/>
    <mergeCell ref="A1:M1"/>
    <mergeCell ref="A2:M2"/>
    <mergeCell ref="A3:M3"/>
    <mergeCell ref="A4:M4"/>
    <mergeCell ref="B5:L5"/>
    <mergeCell ref="B7:E15"/>
    <mergeCell ref="H7:L15"/>
  </mergeCells>
  <phoneticPr fontId="106"/>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sheetPr codeName="Sheet5"/>
  <dimension ref="A1:S77"/>
  <sheetViews>
    <sheetView zoomScale="75" zoomScaleNormal="75" workbookViewId="0">
      <selection activeCell="P38" sqref="P38"/>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11.4414062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30.6640625" customWidth="1"/>
    <col min="15" max="15" width="7.88671875" customWidth="1"/>
    <col min="16" max="16" width="40.44140625" style="225" customWidth="1"/>
    <col min="17" max="17" width="40.44140625" customWidth="1"/>
  </cols>
  <sheetData>
    <row r="1" spans="2:19" ht="31.2" customHeight="1">
      <c r="B1" s="126"/>
      <c r="C1" s="339" t="s">
        <v>349</v>
      </c>
      <c r="D1" s="175"/>
      <c r="E1" s="175"/>
      <c r="F1" s="175"/>
      <c r="G1" s="175" t="s">
        <v>241</v>
      </c>
      <c r="H1" s="175"/>
      <c r="I1" s="175"/>
      <c r="J1" s="175"/>
      <c r="K1" s="175"/>
      <c r="L1" s="175"/>
      <c r="M1" s="175"/>
      <c r="N1" s="175"/>
      <c r="O1" s="120"/>
      <c r="P1" s="224"/>
    </row>
    <row r="2" spans="2:19" ht="31.2" customHeight="1">
      <c r="B2" s="753" t="s">
        <v>303</v>
      </c>
      <c r="C2" s="753"/>
      <c r="D2" s="753"/>
      <c r="E2" s="753"/>
      <c r="F2" s="753"/>
      <c r="G2" s="175"/>
      <c r="H2" s="175"/>
      <c r="I2" s="175"/>
      <c r="J2" s="175" t="s">
        <v>270</v>
      </c>
      <c r="K2" s="175"/>
      <c r="L2" s="175"/>
      <c r="M2" s="175"/>
      <c r="N2" s="175"/>
      <c r="O2" s="120"/>
      <c r="P2" s="224"/>
    </row>
    <row r="3" spans="2:19" ht="298.8" customHeight="1">
      <c r="B3" s="756"/>
      <c r="C3" s="756"/>
      <c r="D3" s="756"/>
      <c r="E3" s="756"/>
      <c r="F3" s="756"/>
      <c r="G3" s="756"/>
      <c r="H3" s="756"/>
      <c r="I3" s="756"/>
      <c r="J3" s="756"/>
      <c r="K3" s="756"/>
      <c r="L3" s="756"/>
      <c r="M3" s="756"/>
      <c r="N3" s="756"/>
      <c r="P3" s="224"/>
    </row>
    <row r="4" spans="2:19" ht="29.25" customHeight="1">
      <c r="B4" s="191"/>
      <c r="C4" s="192" t="s">
        <v>347</v>
      </c>
      <c r="D4" s="193"/>
      <c r="E4" s="193"/>
      <c r="F4" s="193"/>
      <c r="G4" s="194"/>
      <c r="H4" s="193"/>
      <c r="I4" s="193"/>
      <c r="J4" s="195"/>
      <c r="K4" s="195"/>
      <c r="L4" s="195"/>
      <c r="M4" s="195"/>
      <c r="N4" s="196"/>
      <c r="O4" s="120"/>
      <c r="P4" s="215"/>
    </row>
    <row r="5" spans="2:19" ht="267" customHeight="1">
      <c r="B5" s="760" t="s">
        <v>348</v>
      </c>
      <c r="C5" s="761"/>
      <c r="D5" s="761"/>
      <c r="E5" s="761"/>
      <c r="F5" s="761"/>
      <c r="G5" s="761"/>
      <c r="H5" s="761"/>
      <c r="I5" s="761"/>
      <c r="J5" s="761"/>
      <c r="K5" s="761"/>
      <c r="L5" s="761"/>
      <c r="M5" s="761"/>
      <c r="N5" s="761"/>
      <c r="O5" s="120"/>
      <c r="P5" s="376" t="s">
        <v>204</v>
      </c>
    </row>
    <row r="6" spans="2:19" ht="32.4" customHeight="1">
      <c r="B6" s="764" t="s">
        <v>234</v>
      </c>
      <c r="C6" s="765"/>
      <c r="D6" s="765"/>
      <c r="E6" s="765"/>
      <c r="F6" s="765"/>
      <c r="G6" s="765"/>
      <c r="H6" s="765"/>
      <c r="I6" s="765"/>
      <c r="J6" s="765"/>
      <c r="K6" s="765"/>
      <c r="L6" s="765"/>
      <c r="M6" s="765"/>
      <c r="N6" s="765"/>
      <c r="O6" s="120"/>
      <c r="P6" s="212"/>
    </row>
    <row r="7" spans="2:19" ht="11.4" customHeight="1">
      <c r="B7" s="762"/>
      <c r="C7" s="763"/>
      <c r="D7" s="763"/>
      <c r="E7" s="763"/>
      <c r="F7" s="763"/>
      <c r="G7" s="763"/>
      <c r="H7" s="763"/>
      <c r="I7" s="763"/>
      <c r="J7" s="763"/>
      <c r="K7" s="763"/>
      <c r="L7" s="763"/>
      <c r="M7" s="763"/>
      <c r="N7" s="763"/>
      <c r="O7" s="120"/>
      <c r="P7" s="212"/>
      <c r="R7" t="s">
        <v>220</v>
      </c>
    </row>
    <row r="8" spans="2:19" ht="21.6" customHeight="1">
      <c r="B8" s="199"/>
      <c r="C8" s="757" t="s">
        <v>350</v>
      </c>
      <c r="D8" s="757"/>
      <c r="E8" s="757"/>
      <c r="F8" s="757"/>
      <c r="G8" s="757"/>
      <c r="H8" s="757"/>
      <c r="I8" s="757"/>
      <c r="J8" s="757"/>
      <c r="K8" s="757"/>
      <c r="L8" s="757"/>
      <c r="M8" s="127" t="s">
        <v>204</v>
      </c>
      <c r="N8" s="127"/>
      <c r="O8" s="120"/>
      <c r="P8" s="234"/>
      <c r="Q8" s="392" t="s">
        <v>204</v>
      </c>
    </row>
    <row r="9" spans="2:19" ht="21.6" customHeight="1">
      <c r="B9" s="199"/>
      <c r="C9" s="758" t="s">
        <v>174</v>
      </c>
      <c r="D9" s="758"/>
      <c r="E9" s="758"/>
      <c r="F9" s="758"/>
      <c r="G9" s="758"/>
      <c r="H9" s="758"/>
      <c r="I9" s="758"/>
      <c r="J9" s="758"/>
      <c r="K9" s="758"/>
      <c r="L9" s="758"/>
      <c r="M9" s="127"/>
      <c r="N9" s="152"/>
      <c r="O9" s="120"/>
      <c r="P9" s="235"/>
    </row>
    <row r="10" spans="2:19" ht="21.6" customHeight="1">
      <c r="B10" s="127"/>
      <c r="C10" s="127"/>
      <c r="D10" s="152"/>
      <c r="E10" s="152"/>
      <c r="F10" s="152"/>
      <c r="G10" s="167"/>
      <c r="H10" s="152"/>
      <c r="I10" s="152"/>
      <c r="J10" s="152"/>
      <c r="K10" s="152"/>
      <c r="L10" s="152"/>
      <c r="M10" s="152"/>
      <c r="N10" s="152"/>
      <c r="O10" s="120"/>
      <c r="P10" s="238"/>
    </row>
    <row r="11" spans="2:19" ht="15" customHeight="1">
      <c r="B11" s="120"/>
      <c r="C11" s="120"/>
      <c r="D11" s="168"/>
      <c r="E11" s="168"/>
      <c r="F11" s="168"/>
      <c r="G11" s="169"/>
      <c r="H11" s="168"/>
      <c r="I11" s="168"/>
      <c r="J11" s="168"/>
      <c r="K11" s="168"/>
      <c r="L11" s="168"/>
      <c r="M11" s="168"/>
      <c r="N11" s="168"/>
      <c r="O11" s="120"/>
      <c r="P11" s="387">
        <f>+H13-G13</f>
        <v>657912</v>
      </c>
      <c r="Q11" s="381"/>
      <c r="R11" s="381"/>
      <c r="S11" s="381"/>
    </row>
    <row r="12" spans="2:19" ht="13.5" customHeight="1">
      <c r="B12" s="120"/>
      <c r="C12" s="120"/>
      <c r="D12" s="170" t="s">
        <v>175</v>
      </c>
      <c r="E12" s="170"/>
      <c r="F12" s="170"/>
      <c r="G12" s="171" t="s">
        <v>176</v>
      </c>
      <c r="H12" s="172" t="s">
        <v>177</v>
      </c>
      <c r="I12" s="173" t="s">
        <v>178</v>
      </c>
      <c r="J12" s="172" t="s">
        <v>179</v>
      </c>
      <c r="K12" s="172" t="s">
        <v>180</v>
      </c>
      <c r="L12" s="174" t="s">
        <v>193</v>
      </c>
      <c r="M12" s="168"/>
      <c r="N12" s="168"/>
      <c r="O12" s="120"/>
      <c r="P12" s="238"/>
      <c r="Q12" s="381"/>
      <c r="R12" s="381"/>
      <c r="S12" s="381"/>
    </row>
    <row r="13" spans="2:19" ht="18" customHeight="1" thickBot="1">
      <c r="B13" s="120"/>
      <c r="C13" s="120"/>
      <c r="D13" s="170"/>
      <c r="E13" s="170"/>
      <c r="F13" s="201" t="s">
        <v>181</v>
      </c>
      <c r="G13" s="532">
        <v>675952043</v>
      </c>
      <c r="H13" s="532">
        <v>676609955</v>
      </c>
      <c r="I13" s="198">
        <f t="shared" ref="I13:I23" si="0">+H13/$H$13</f>
        <v>1</v>
      </c>
      <c r="J13" s="404">
        <v>6881955</v>
      </c>
      <c r="K13" s="341">
        <f>+J13/G13</f>
        <v>1.01811290775254E-2</v>
      </c>
      <c r="L13" s="198">
        <f>+H13/G13-1</f>
        <v>9.7331165252501073E-4</v>
      </c>
      <c r="M13" s="759" t="s">
        <v>182</v>
      </c>
      <c r="N13" s="759"/>
      <c r="O13" s="388"/>
      <c r="P13" s="509"/>
      <c r="Q13" s="381"/>
      <c r="R13" s="381"/>
      <c r="S13" s="381"/>
    </row>
    <row r="14" spans="2:19" ht="17.25" customHeight="1">
      <c r="B14" s="120"/>
      <c r="C14" s="120"/>
      <c r="D14" s="170"/>
      <c r="E14" s="731" t="s">
        <v>212</v>
      </c>
      <c r="F14" s="452" t="s">
        <v>254</v>
      </c>
      <c r="G14" s="432">
        <v>103645674</v>
      </c>
      <c r="H14" s="432">
        <v>103804263</v>
      </c>
      <c r="I14" s="433">
        <f>+H14/$H$13</f>
        <v>0.15341817280829101</v>
      </c>
      <c r="J14" s="444">
        <v>1123836</v>
      </c>
      <c r="K14" s="533">
        <f>+J14/H14</f>
        <v>1.0826491779051503E-2</v>
      </c>
      <c r="L14" s="469">
        <f>+H14/G14-1</f>
        <v>1.5301072768363344E-3</v>
      </c>
      <c r="M14" s="732" t="s">
        <v>212</v>
      </c>
      <c r="N14" s="389">
        <f>+H13-G13</f>
        <v>657912</v>
      </c>
      <c r="O14" s="388"/>
      <c r="P14" s="466"/>
      <c r="Q14" s="381"/>
      <c r="R14" s="381"/>
      <c r="S14" s="381"/>
    </row>
    <row r="15" spans="2:19" ht="17.25" customHeight="1">
      <c r="B15" s="120"/>
      <c r="C15" s="120"/>
      <c r="D15" s="170"/>
      <c r="E15" s="731"/>
      <c r="F15" s="453" t="s">
        <v>231</v>
      </c>
      <c r="G15" s="240">
        <v>4609458</v>
      </c>
      <c r="H15" s="240">
        <v>4617095</v>
      </c>
      <c r="I15" s="198">
        <f t="shared" si="0"/>
        <v>6.8238650139281504E-3</v>
      </c>
      <c r="J15" s="239">
        <v>51720</v>
      </c>
      <c r="K15" s="341">
        <f>+J15/G15</f>
        <v>1.1220408126074692E-2</v>
      </c>
      <c r="L15" s="467">
        <f>+H15/G15-1</f>
        <v>1.6568108441383789E-3</v>
      </c>
      <c r="M15" s="732"/>
      <c r="N15" s="394" t="s">
        <v>204</v>
      </c>
      <c r="O15" s="388"/>
      <c r="P15" s="466"/>
      <c r="Q15" s="237"/>
      <c r="R15" s="381"/>
      <c r="S15" s="381"/>
    </row>
    <row r="16" spans="2:19" ht="17.25" customHeight="1">
      <c r="B16" s="120"/>
      <c r="C16" s="120"/>
      <c r="D16" s="170"/>
      <c r="E16" s="731"/>
      <c r="F16" s="470" t="s">
        <v>256</v>
      </c>
      <c r="G16" s="239">
        <v>7459860</v>
      </c>
      <c r="H16" s="239">
        <v>7483444</v>
      </c>
      <c r="I16" s="198">
        <f t="shared" si="0"/>
        <v>1.1060203806785551E-2</v>
      </c>
      <c r="J16" s="200">
        <v>333188</v>
      </c>
      <c r="K16" s="534">
        <f t="shared" ref="K16:K23" si="1">+J16/H16</f>
        <v>4.4523350478736796E-2</v>
      </c>
      <c r="L16" s="467">
        <f t="shared" ref="L16:L27" si="2">+H16/G16-1</f>
        <v>3.161453432101835E-3</v>
      </c>
      <c r="M16" s="390"/>
      <c r="N16" s="390"/>
      <c r="O16" s="388"/>
      <c r="P16" s="466"/>
      <c r="Q16" s="238"/>
      <c r="R16" s="381"/>
      <c r="S16" s="381"/>
    </row>
    <row r="17" spans="2:19" ht="17.25" customHeight="1">
      <c r="B17" s="120"/>
      <c r="C17" s="120"/>
      <c r="D17" s="170"/>
      <c r="E17" s="170"/>
      <c r="F17" s="470" t="s">
        <v>259</v>
      </c>
      <c r="G17" s="239">
        <v>37081209</v>
      </c>
      <c r="H17" s="239">
        <v>37085675</v>
      </c>
      <c r="I17" s="198">
        <f t="shared" si="0"/>
        <v>5.4811009985804897E-2</v>
      </c>
      <c r="J17" s="200">
        <v>699310</v>
      </c>
      <c r="K17" s="535">
        <f t="shared" si="1"/>
        <v>1.8856607032230098E-2</v>
      </c>
      <c r="L17" s="467">
        <f t="shared" si="2"/>
        <v>1.2043836003305941E-4</v>
      </c>
      <c r="M17" s="390"/>
      <c r="N17" s="390"/>
      <c r="O17" s="388"/>
      <c r="P17" s="466"/>
      <c r="Q17" s="513"/>
      <c r="R17" s="381"/>
      <c r="S17" s="381"/>
    </row>
    <row r="18" spans="2:19" ht="17.25" customHeight="1">
      <c r="B18" s="120"/>
      <c r="C18" s="120"/>
      <c r="D18" s="170"/>
      <c r="E18" s="731" t="s">
        <v>257</v>
      </c>
      <c r="F18" s="453" t="s">
        <v>183</v>
      </c>
      <c r="G18" s="239">
        <v>10044125</v>
      </c>
      <c r="H18" s="239">
        <v>10044957</v>
      </c>
      <c r="I18" s="198">
        <f>+H18/H13</f>
        <v>1.4846008288482837E-2</v>
      </c>
      <c r="J18" s="200">
        <v>130472</v>
      </c>
      <c r="K18" s="341">
        <f t="shared" si="1"/>
        <v>1.2988806223859395E-2</v>
      </c>
      <c r="L18" s="467">
        <f t="shared" si="2"/>
        <v>8.2834492800554216E-5</v>
      </c>
      <c r="M18" s="733" t="s">
        <v>352</v>
      </c>
      <c r="N18" s="734"/>
      <c r="O18" s="388"/>
      <c r="P18" s="466"/>
      <c r="Q18" s="237"/>
      <c r="R18" s="381"/>
      <c r="S18" s="381"/>
    </row>
    <row r="19" spans="2:19" ht="17.25" customHeight="1">
      <c r="B19" s="120"/>
      <c r="C19" s="120"/>
      <c r="D19" s="170"/>
      <c r="E19" s="731"/>
      <c r="F19" s="448" t="s">
        <v>247</v>
      </c>
      <c r="G19" s="239">
        <v>5177770</v>
      </c>
      <c r="H19" s="239">
        <v>5192286</v>
      </c>
      <c r="I19" s="198">
        <f t="shared" si="0"/>
        <v>7.6739722222975574E-3</v>
      </c>
      <c r="J19" s="200">
        <v>64273</v>
      </c>
      <c r="K19" s="341">
        <f t="shared" si="1"/>
        <v>1.2378555418557452E-2</v>
      </c>
      <c r="L19" s="467">
        <f t="shared" si="2"/>
        <v>2.8035235246062218E-3</v>
      </c>
      <c r="M19" s="390"/>
      <c r="N19" s="390"/>
      <c r="O19" s="388"/>
      <c r="P19" s="466"/>
      <c r="Q19" s="238"/>
      <c r="R19" s="381"/>
      <c r="S19" s="381"/>
    </row>
    <row r="20" spans="2:19" ht="17.25" customHeight="1">
      <c r="B20" s="120"/>
      <c r="C20" s="120"/>
      <c r="D20" s="170"/>
      <c r="E20" s="731"/>
      <c r="F20" s="449" t="s">
        <v>248</v>
      </c>
      <c r="G20" s="239">
        <v>4064889</v>
      </c>
      <c r="H20" s="239">
        <v>4067067</v>
      </c>
      <c r="I20" s="198">
        <f t="shared" si="0"/>
        <v>6.010947621957469E-3</v>
      </c>
      <c r="J20" s="200">
        <v>102595</v>
      </c>
      <c r="K20" s="536">
        <f t="shared" si="1"/>
        <v>2.5225795395059879E-2</v>
      </c>
      <c r="L20" s="467">
        <f t="shared" si="2"/>
        <v>5.3580798885288772E-4</v>
      </c>
      <c r="M20" s="390"/>
      <c r="N20" s="390"/>
      <c r="O20" s="388"/>
      <c r="P20" s="516"/>
      <c r="Q20" s="382"/>
      <c r="R20" s="381"/>
      <c r="S20" s="381"/>
    </row>
    <row r="21" spans="2:19" ht="17.25" customHeight="1">
      <c r="B21" s="120"/>
      <c r="C21" s="120"/>
      <c r="D21" s="170"/>
      <c r="E21" s="731"/>
      <c r="F21" s="448" t="s">
        <v>249</v>
      </c>
      <c r="G21" s="240">
        <v>17042722</v>
      </c>
      <c r="H21" s="240">
        <v>17042722</v>
      </c>
      <c r="I21" s="198">
        <f t="shared" si="0"/>
        <v>2.5188399718416795E-2</v>
      </c>
      <c r="J21" s="445">
        <v>101492</v>
      </c>
      <c r="K21" s="341">
        <f t="shared" si="1"/>
        <v>5.9551519997803164E-3</v>
      </c>
      <c r="L21" s="467">
        <f t="shared" si="2"/>
        <v>0</v>
      </c>
      <c r="M21" s="390"/>
      <c r="N21" s="390"/>
      <c r="O21" s="388"/>
      <c r="P21" s="466"/>
      <c r="Q21" s="237"/>
      <c r="R21" s="381"/>
      <c r="S21" s="381"/>
    </row>
    <row r="22" spans="2:19" ht="17.25" customHeight="1">
      <c r="B22" s="120"/>
      <c r="C22" s="120"/>
      <c r="D22" s="170"/>
      <c r="E22" s="731"/>
      <c r="F22" s="448" t="s">
        <v>250</v>
      </c>
      <c r="G22" s="434">
        <v>7569483</v>
      </c>
      <c r="H22" s="434">
        <v>7572311</v>
      </c>
      <c r="I22" s="198">
        <f t="shared" si="0"/>
        <v>1.1191545356438038E-2</v>
      </c>
      <c r="J22" s="200">
        <v>144933</v>
      </c>
      <c r="K22" s="535">
        <f>+J22/H22</f>
        <v>1.9139863642684513E-2</v>
      </c>
      <c r="L22" s="467">
        <f t="shared" si="2"/>
        <v>3.7360543646114408E-4</v>
      </c>
      <c r="M22" s="733" t="s">
        <v>281</v>
      </c>
      <c r="N22" s="734"/>
      <c r="O22" s="388"/>
      <c r="P22" s="466"/>
      <c r="Q22" s="238"/>
      <c r="R22" s="381"/>
      <c r="S22" s="381"/>
    </row>
    <row r="23" spans="2:19" ht="17.25" customHeight="1">
      <c r="B23" s="120"/>
      <c r="C23" s="120"/>
      <c r="D23" s="170"/>
      <c r="E23" s="731"/>
      <c r="F23" s="448" t="s">
        <v>251</v>
      </c>
      <c r="G23" s="434">
        <v>44688722</v>
      </c>
      <c r="H23" s="434">
        <v>44690738</v>
      </c>
      <c r="I23" s="198">
        <f t="shared" si="0"/>
        <v>6.6050961369612124E-2</v>
      </c>
      <c r="J23" s="435">
        <v>530779</v>
      </c>
      <c r="K23" s="341">
        <f t="shared" si="1"/>
        <v>1.1876711456409603E-2</v>
      </c>
      <c r="L23" s="467">
        <f t="shared" si="2"/>
        <v>4.5112053103757432E-5</v>
      </c>
      <c r="M23" s="390"/>
      <c r="N23" s="390"/>
      <c r="O23" s="388"/>
      <c r="P23" s="466"/>
      <c r="Q23" s="382"/>
      <c r="R23" s="381"/>
      <c r="S23" s="381"/>
    </row>
    <row r="24" spans="2:19" ht="17.25" customHeight="1">
      <c r="B24" s="120"/>
      <c r="C24" s="120"/>
      <c r="D24" s="170"/>
      <c r="E24" s="731"/>
      <c r="F24" s="450" t="s">
        <v>252</v>
      </c>
      <c r="G24" s="446">
        <v>1577072</v>
      </c>
      <c r="H24" s="446">
        <v>1577411</v>
      </c>
      <c r="I24" s="198">
        <f>+G24/$H$13</f>
        <v>2.3308436246699919E-3</v>
      </c>
      <c r="J24" s="447">
        <v>30644</v>
      </c>
      <c r="K24" s="535">
        <f>+J24/G24</f>
        <v>1.9430945448273763E-2</v>
      </c>
      <c r="L24" s="467">
        <f t="shared" si="2"/>
        <v>2.1495530958626219E-4</v>
      </c>
      <c r="M24" s="390"/>
      <c r="N24" s="160"/>
      <c r="O24" s="388"/>
      <c r="P24" s="466"/>
      <c r="Q24" s="237"/>
      <c r="R24" s="381"/>
      <c r="S24" s="381"/>
    </row>
    <row r="25" spans="2:19" ht="17.25" customHeight="1">
      <c r="B25" s="120"/>
      <c r="C25" s="120"/>
      <c r="D25" s="170"/>
      <c r="E25" s="731"/>
      <c r="F25" s="451" t="s">
        <v>255</v>
      </c>
      <c r="G25" s="342">
        <v>22016406</v>
      </c>
      <c r="H25" s="342">
        <v>22086064</v>
      </c>
      <c r="I25" s="198">
        <f t="shared" ref="I25:I29" si="3">+H25/$H$13</f>
        <v>3.2642239205599631E-2</v>
      </c>
      <c r="J25" s="200">
        <v>388521</v>
      </c>
      <c r="K25" s="535">
        <f>+J25/H25</f>
        <v>1.7591228568385929E-2</v>
      </c>
      <c r="L25" s="467">
        <f t="shared" si="2"/>
        <v>3.1639133108283257E-3</v>
      </c>
      <c r="M25" s="766" t="s">
        <v>353</v>
      </c>
      <c r="N25" s="766"/>
      <c r="O25" s="388"/>
      <c r="P25" s="466"/>
      <c r="Q25" s="238"/>
      <c r="R25" s="381"/>
      <c r="S25" s="381"/>
    </row>
    <row r="26" spans="2:19" ht="17.25" customHeight="1">
      <c r="B26" s="120"/>
      <c r="C26" s="120"/>
      <c r="D26" s="170"/>
      <c r="E26" s="731"/>
      <c r="F26" s="468" t="s">
        <v>253</v>
      </c>
      <c r="G26" s="342">
        <v>13770429</v>
      </c>
      <c r="H26" s="342">
        <v>13770429</v>
      </c>
      <c r="I26" s="198">
        <f t="shared" si="3"/>
        <v>2.0352093400694941E-2</v>
      </c>
      <c r="J26" s="200">
        <v>119479</v>
      </c>
      <c r="K26" s="341">
        <f t="shared" ref="K26:K29" si="4">+J26/H26</f>
        <v>8.6764907614715562E-3</v>
      </c>
      <c r="L26" s="467">
        <f t="shared" si="2"/>
        <v>0</v>
      </c>
      <c r="M26" s="390"/>
      <c r="N26" s="390"/>
      <c r="O26" s="388"/>
      <c r="P26" s="466"/>
      <c r="Q26" s="382"/>
      <c r="R26" s="381"/>
      <c r="S26" s="381"/>
    </row>
    <row r="27" spans="2:19" ht="17.25" customHeight="1">
      <c r="B27" s="120"/>
      <c r="C27" s="120"/>
      <c r="D27" s="170"/>
      <c r="E27" s="170"/>
      <c r="F27" s="471" t="s">
        <v>232</v>
      </c>
      <c r="G27" s="342">
        <v>39839090</v>
      </c>
      <c r="H27" s="342">
        <v>39866718</v>
      </c>
      <c r="I27" s="198">
        <f t="shared" si="3"/>
        <v>5.8921270231680228E-2</v>
      </c>
      <c r="J27" s="200">
        <v>166176</v>
      </c>
      <c r="K27" s="341">
        <f t="shared" si="4"/>
        <v>4.1682889471864725E-3</v>
      </c>
      <c r="L27" s="467">
        <f t="shared" si="2"/>
        <v>6.9348973583482909E-4</v>
      </c>
      <c r="M27" s="390"/>
      <c r="N27" s="390"/>
      <c r="O27" s="388"/>
      <c r="P27" s="466"/>
      <c r="Q27" s="237"/>
      <c r="R27" s="381"/>
      <c r="S27" s="381"/>
    </row>
    <row r="28" spans="2:19" ht="22.2" customHeight="1">
      <c r="B28" s="120"/>
      <c r="C28" s="120"/>
      <c r="D28" s="170"/>
      <c r="E28" s="170"/>
      <c r="F28" s="558" t="s">
        <v>192</v>
      </c>
      <c r="G28" s="239">
        <v>38210850</v>
      </c>
      <c r="H28" s="239">
        <v>38249060</v>
      </c>
      <c r="I28" s="198">
        <f t="shared" si="3"/>
        <v>5.6530442269357391E-2</v>
      </c>
      <c r="J28" s="559">
        <v>168935</v>
      </c>
      <c r="K28" s="341">
        <f t="shared" si="4"/>
        <v>4.4167098485557556E-3</v>
      </c>
      <c r="L28" s="467">
        <f>+H28/G28-1</f>
        <v>9.9997775500937358E-4</v>
      </c>
      <c r="M28" s="415"/>
      <c r="N28" s="390"/>
      <c r="O28" s="388"/>
      <c r="P28" s="466"/>
      <c r="Q28" s="238"/>
      <c r="R28" s="381"/>
      <c r="S28" s="381"/>
    </row>
    <row r="29" spans="2:19" ht="22.2" customHeight="1">
      <c r="B29" s="120"/>
      <c r="C29" s="120"/>
      <c r="D29" s="454"/>
      <c r="E29" s="767"/>
      <c r="F29" s="560" t="s">
        <v>202</v>
      </c>
      <c r="G29" s="561">
        <v>33273639</v>
      </c>
      <c r="H29" s="561">
        <v>33329551</v>
      </c>
      <c r="I29" s="562">
        <f t="shared" si="3"/>
        <v>4.925962255462233E-2</v>
      </c>
      <c r="J29" s="563">
        <v>73046</v>
      </c>
      <c r="K29" s="564">
        <f t="shared" si="4"/>
        <v>2.1916286841067857E-3</v>
      </c>
      <c r="L29" s="565">
        <f>+H29/G29-1</f>
        <v>1.6803692556741634E-3</v>
      </c>
      <c r="M29" s="734" t="s">
        <v>351</v>
      </c>
      <c r="N29" s="734"/>
      <c r="O29" s="388"/>
      <c r="P29" s="466"/>
      <c r="Q29" s="382"/>
      <c r="R29" s="381"/>
      <c r="S29" s="381"/>
    </row>
    <row r="30" spans="2:19" ht="24.6" customHeight="1" thickBot="1">
      <c r="B30" s="125"/>
      <c r="C30" s="120"/>
      <c r="D30" s="223"/>
      <c r="E30" s="767"/>
      <c r="F30" s="566" t="s">
        <v>265</v>
      </c>
      <c r="G30" s="567">
        <v>4903524</v>
      </c>
      <c r="H30" s="567">
        <v>4903524</v>
      </c>
      <c r="I30" s="568">
        <f>+H30/$H$13</f>
        <v>7.2471945819951762E-3</v>
      </c>
      <c r="J30" s="569">
        <v>101056</v>
      </c>
      <c r="K30" s="570">
        <f>+J30/H30</f>
        <v>2.060885191955826E-2</v>
      </c>
      <c r="L30" s="571">
        <f>+H30/G30-1</f>
        <v>0</v>
      </c>
      <c r="M30" s="734"/>
      <c r="N30" s="734"/>
      <c r="O30" s="388"/>
      <c r="P30" s="466"/>
      <c r="Q30" s="237"/>
      <c r="R30" s="381"/>
      <c r="S30" s="381"/>
    </row>
    <row r="31" spans="2:19" ht="17.399999999999999" customHeight="1">
      <c r="B31" s="120"/>
      <c r="C31" s="120"/>
      <c r="D31" s="160"/>
      <c r="E31" s="160"/>
      <c r="F31" s="160"/>
      <c r="G31" s="160"/>
      <c r="H31" s="160"/>
      <c r="I31" s="160"/>
      <c r="J31" s="160"/>
      <c r="K31" s="160"/>
      <c r="L31" s="160"/>
      <c r="M31" s="572"/>
      <c r="N31" s="572"/>
      <c r="O31" s="388"/>
      <c r="P31" s="466"/>
      <c r="Q31" s="238"/>
      <c r="R31" s="381"/>
      <c r="S31" s="381"/>
    </row>
    <row r="32" spans="2:19" ht="21.6" customHeight="1">
      <c r="B32" s="160"/>
      <c r="C32" s="160"/>
      <c r="D32" s="160"/>
      <c r="E32" s="160"/>
      <c r="F32" s="160"/>
      <c r="G32" s="160"/>
      <c r="H32" s="160"/>
      <c r="I32" s="160"/>
      <c r="J32" s="160"/>
      <c r="K32" s="160"/>
      <c r="L32" s="574"/>
      <c r="M32" s="574"/>
      <c r="N32" s="574"/>
      <c r="O32" s="388"/>
      <c r="P32" s="466"/>
      <c r="Q32" s="382"/>
      <c r="R32" s="381"/>
      <c r="S32" s="381"/>
    </row>
    <row r="33" spans="2:19" ht="21.6" customHeight="1">
      <c r="B33" s="160"/>
      <c r="C33" s="160"/>
      <c r="D33" s="160"/>
      <c r="E33" s="160"/>
      <c r="F33" s="160"/>
      <c r="G33" s="160"/>
      <c r="H33" s="160"/>
      <c r="I33" s="160"/>
      <c r="J33" s="160"/>
      <c r="K33" s="160"/>
      <c r="L33" s="574"/>
      <c r="M33" s="574"/>
      <c r="N33" s="574"/>
      <c r="O33" s="388" t="s">
        <v>204</v>
      </c>
      <c r="P33" s="466"/>
      <c r="Q33" s="237"/>
      <c r="R33" s="381"/>
      <c r="S33" s="381"/>
    </row>
    <row r="34" spans="2:19" ht="21.6" customHeight="1">
      <c r="B34" s="160"/>
      <c r="C34" s="160"/>
      <c r="D34" s="160"/>
      <c r="E34" s="160"/>
      <c r="F34" s="160"/>
      <c r="G34" s="160"/>
      <c r="H34" s="160"/>
      <c r="I34" s="160"/>
      <c r="J34" s="160"/>
      <c r="K34" s="160"/>
      <c r="L34" s="574"/>
      <c r="M34" s="574"/>
      <c r="N34" s="574"/>
      <c r="O34" s="391"/>
      <c r="P34" s="466"/>
      <c r="Q34" s="238"/>
      <c r="R34" s="381"/>
      <c r="S34" s="381"/>
    </row>
    <row r="35" spans="2:19" ht="21.6" customHeight="1">
      <c r="B35" s="160"/>
      <c r="C35" s="160"/>
      <c r="D35" s="160"/>
      <c r="E35" s="160"/>
      <c r="F35" s="160"/>
      <c r="G35" s="160"/>
      <c r="H35" s="160"/>
      <c r="I35" s="160"/>
      <c r="J35" s="160"/>
      <c r="K35" s="160"/>
      <c r="L35" s="574"/>
      <c r="M35" s="574"/>
      <c r="N35" s="574"/>
      <c r="O35" s="391"/>
      <c r="P35" s="466"/>
      <c r="Q35" s="382"/>
      <c r="R35" s="381"/>
      <c r="S35" s="381"/>
    </row>
    <row r="36" spans="2:19" ht="21.6" customHeight="1">
      <c r="B36" s="160"/>
      <c r="C36" s="160"/>
      <c r="D36" s="160"/>
      <c r="E36" s="160"/>
      <c r="F36" s="160"/>
      <c r="G36" s="160"/>
      <c r="H36" s="160"/>
      <c r="I36" s="160"/>
      <c r="J36" s="160"/>
      <c r="K36" s="160"/>
      <c r="L36" s="574"/>
      <c r="M36" s="574"/>
      <c r="N36" s="574"/>
      <c r="O36" s="391"/>
      <c r="P36" s="466"/>
      <c r="Q36" s="237"/>
      <c r="R36" s="381"/>
      <c r="S36" s="381"/>
    </row>
    <row r="37" spans="2:19" ht="21.6" customHeight="1">
      <c r="B37" s="375"/>
      <c r="C37" s="160"/>
      <c r="D37" s="160"/>
      <c r="E37" s="160"/>
      <c r="F37" s="160"/>
      <c r="G37" s="160"/>
      <c r="H37" s="160"/>
      <c r="I37" s="160"/>
      <c r="J37" s="160"/>
      <c r="K37" s="160"/>
      <c r="L37" s="574"/>
      <c r="M37" s="574"/>
      <c r="N37" s="574"/>
      <c r="O37" s="391"/>
      <c r="P37" s="466"/>
      <c r="Q37" s="238"/>
      <c r="R37" s="381"/>
      <c r="S37" s="381"/>
    </row>
    <row r="38" spans="2:19" ht="21.6" customHeight="1">
      <c r="B38" s="160"/>
      <c r="C38" s="160"/>
      <c r="D38" s="160"/>
      <c r="E38" s="160"/>
      <c r="F38" s="160"/>
      <c r="G38" s="160"/>
      <c r="H38" s="160"/>
      <c r="I38" s="160"/>
      <c r="J38" s="160"/>
      <c r="K38" s="160"/>
      <c r="L38" s="574"/>
      <c r="M38" s="574"/>
      <c r="N38" s="574"/>
      <c r="O38" s="391"/>
      <c r="P38" s="466"/>
      <c r="Q38" s="382"/>
      <c r="R38" s="381"/>
      <c r="S38" s="381"/>
    </row>
    <row r="39" spans="2:19" ht="21.6" customHeight="1">
      <c r="B39" s="160"/>
      <c r="C39" s="160"/>
      <c r="D39" s="160"/>
      <c r="E39" s="160"/>
      <c r="F39" s="160"/>
      <c r="G39" s="160"/>
      <c r="H39" s="160"/>
      <c r="I39" s="160"/>
      <c r="J39" s="160"/>
      <c r="K39" s="160"/>
      <c r="L39" s="574"/>
      <c r="M39" s="574"/>
      <c r="N39" s="574"/>
      <c r="O39" s="391"/>
      <c r="P39" s="406"/>
      <c r="Q39" s="237"/>
      <c r="R39" s="381"/>
      <c r="S39" s="381"/>
    </row>
    <row r="40" spans="2:19" ht="21.6" customHeight="1">
      <c r="B40" s="160"/>
      <c r="C40" s="160"/>
      <c r="D40" s="160"/>
      <c r="E40" s="160"/>
      <c r="F40" s="160"/>
      <c r="G40" s="160"/>
      <c r="H40" s="160"/>
      <c r="I40" s="160"/>
      <c r="J40" s="160"/>
      <c r="K40" s="160"/>
      <c r="L40" s="574"/>
      <c r="M40" s="574"/>
      <c r="N40" s="574"/>
      <c r="O40" s="391"/>
      <c r="P40" s="406"/>
      <c r="Q40" s="238"/>
      <c r="R40" s="381"/>
      <c r="S40" s="381"/>
    </row>
    <row r="41" spans="2:19" ht="21.6" customHeight="1">
      <c r="B41" s="160"/>
      <c r="C41" s="160"/>
      <c r="D41" s="160"/>
      <c r="E41" s="160"/>
      <c r="F41" s="160"/>
      <c r="G41" s="160"/>
      <c r="H41" s="160"/>
      <c r="I41" s="160"/>
      <c r="J41" s="160"/>
      <c r="K41" s="160"/>
      <c r="L41" s="574"/>
      <c r="M41" s="574"/>
      <c r="N41" s="574"/>
      <c r="O41" s="391"/>
      <c r="P41" s="406"/>
      <c r="Q41" s="382"/>
      <c r="R41" s="381"/>
      <c r="S41" s="381"/>
    </row>
    <row r="42" spans="2:19" ht="21.6" customHeight="1">
      <c r="B42" s="160"/>
      <c r="C42" s="160"/>
      <c r="D42" s="160"/>
      <c r="E42" s="160"/>
      <c r="F42" s="160"/>
      <c r="G42" s="160"/>
      <c r="H42" s="160"/>
      <c r="I42" s="160"/>
      <c r="J42" s="160"/>
      <c r="K42" s="160"/>
      <c r="L42" s="574"/>
      <c r="M42" s="574"/>
      <c r="N42" s="574"/>
      <c r="O42" s="391"/>
      <c r="P42" s="406"/>
      <c r="Q42" s="237"/>
      <c r="R42" s="381"/>
      <c r="S42" s="381"/>
    </row>
    <row r="43" spans="2:19" ht="21.6" customHeight="1">
      <c r="B43" s="120"/>
      <c r="C43" s="120"/>
      <c r="D43" s="120"/>
      <c r="E43" s="120"/>
      <c r="F43" s="120"/>
      <c r="G43" s="120"/>
      <c r="H43" s="120"/>
      <c r="I43" s="120"/>
      <c r="J43" s="120" t="s">
        <v>240</v>
      </c>
      <c r="K43" s="120"/>
      <c r="L43" s="573"/>
      <c r="M43" s="573"/>
      <c r="N43" s="573"/>
      <c r="O43" s="391"/>
      <c r="P43" s="406"/>
      <c r="Q43" s="238"/>
      <c r="R43" s="381"/>
      <c r="S43" s="381"/>
    </row>
    <row r="44" spans="2:19" ht="21.6" customHeight="1">
      <c r="B44" s="120"/>
      <c r="C44" s="120"/>
      <c r="D44" s="120"/>
      <c r="E44" s="120"/>
      <c r="F44" s="120"/>
      <c r="G44" s="120"/>
      <c r="H44" s="120"/>
      <c r="I44" s="120"/>
      <c r="J44" s="120"/>
      <c r="K44" s="120"/>
      <c r="L44" s="573"/>
      <c r="M44" s="573"/>
      <c r="N44" s="573"/>
      <c r="O44" s="391"/>
      <c r="P44" s="406"/>
      <c r="Q44" s="382"/>
      <c r="R44" s="381"/>
      <c r="S44" s="381"/>
    </row>
    <row r="45" spans="2:19" ht="32.4">
      <c r="B45" s="754" t="s">
        <v>184</v>
      </c>
      <c r="C45" s="754"/>
      <c r="D45" s="754"/>
      <c r="E45" s="754"/>
      <c r="F45" s="754"/>
      <c r="G45" s="754"/>
      <c r="H45" s="754"/>
      <c r="I45" s="131"/>
      <c r="J45" s="130"/>
      <c r="K45" s="120"/>
      <c r="L45" s="120"/>
      <c r="M45" s="120"/>
      <c r="N45" s="120"/>
      <c r="O45" s="120"/>
      <c r="P45" s="406"/>
      <c r="Q45" s="238"/>
    </row>
    <row r="46" spans="2:19" ht="18">
      <c r="B46" s="161" t="s">
        <v>137</v>
      </c>
      <c r="C46" s="120"/>
      <c r="D46" s="120"/>
      <c r="E46" s="120"/>
      <c r="F46" s="120"/>
      <c r="G46" s="120"/>
      <c r="H46" s="120"/>
      <c r="I46" s="120"/>
      <c r="J46" s="120"/>
      <c r="K46" s="120"/>
      <c r="L46" s="120"/>
      <c r="M46" s="120"/>
      <c r="N46" s="120"/>
      <c r="O46" s="120"/>
      <c r="P46" s="406"/>
      <c r="Q46" s="382"/>
    </row>
    <row r="47" spans="2:19" ht="18">
      <c r="B47" s="738" t="s">
        <v>138</v>
      </c>
      <c r="C47" s="738"/>
      <c r="D47" s="738"/>
      <c r="E47" s="738"/>
      <c r="F47" s="738"/>
      <c r="G47" s="738"/>
      <c r="H47" s="738"/>
      <c r="I47" s="738"/>
      <c r="J47" s="738"/>
      <c r="K47" s="738"/>
      <c r="L47" s="738"/>
      <c r="M47" s="738"/>
      <c r="N47" s="120"/>
      <c r="O47" s="120"/>
      <c r="P47" s="406"/>
    </row>
    <row r="48" spans="2:19" ht="18">
      <c r="B48" s="755" t="s">
        <v>139</v>
      </c>
      <c r="C48" s="755"/>
      <c r="D48" s="755"/>
      <c r="E48" s="755"/>
      <c r="F48" s="755"/>
      <c r="G48" s="755"/>
      <c r="H48" s="755"/>
      <c r="I48" s="755"/>
      <c r="J48" s="755"/>
      <c r="K48" s="755"/>
      <c r="L48" s="755"/>
      <c r="M48" s="755"/>
      <c r="N48" s="120"/>
      <c r="O48" s="120"/>
      <c r="P48" s="406"/>
    </row>
    <row r="49" spans="2:16" ht="22.5" customHeight="1">
      <c r="B49" s="743" t="s">
        <v>199</v>
      </c>
      <c r="C49" s="744"/>
      <c r="D49" s="744"/>
      <c r="E49" s="744"/>
      <c r="F49" s="744"/>
      <c r="G49" s="744"/>
      <c r="H49" s="744"/>
      <c r="I49" s="744"/>
      <c r="J49" s="744"/>
      <c r="K49" s="744"/>
      <c r="L49" s="744"/>
      <c r="M49" s="745"/>
      <c r="N49" s="739" t="s">
        <v>185</v>
      </c>
      <c r="O49" s="120"/>
      <c r="P49" s="406"/>
    </row>
    <row r="50" spans="2:16" ht="22.5" customHeight="1">
      <c r="B50" s="186" t="s">
        <v>205</v>
      </c>
      <c r="C50" s="184"/>
      <c r="D50" s="184"/>
      <c r="E50" s="184"/>
      <c r="F50" s="184"/>
      <c r="G50" s="184"/>
      <c r="H50" s="184"/>
      <c r="I50" s="184"/>
      <c r="J50" s="184"/>
      <c r="K50" s="184"/>
      <c r="L50" s="184"/>
      <c r="M50" s="185"/>
      <c r="N50" s="739"/>
      <c r="O50" s="120"/>
      <c r="P50" s="466"/>
    </row>
    <row r="51" spans="2:16" ht="18">
      <c r="B51" s="738" t="s">
        <v>195</v>
      </c>
      <c r="C51" s="738"/>
      <c r="D51" s="738"/>
      <c r="E51" s="738"/>
      <c r="F51" s="738"/>
      <c r="G51" s="738"/>
      <c r="H51" s="738"/>
      <c r="I51" s="738"/>
      <c r="J51" s="738"/>
      <c r="K51" s="738"/>
      <c r="L51" s="738"/>
      <c r="M51" s="738"/>
      <c r="N51" s="739"/>
      <c r="O51" s="120"/>
      <c r="P51" s="466"/>
    </row>
    <row r="52" spans="2:16" ht="18">
      <c r="B52" s="755" t="s">
        <v>196</v>
      </c>
      <c r="C52" s="755"/>
      <c r="D52" s="755"/>
      <c r="E52" s="755"/>
      <c r="F52" s="755"/>
      <c r="G52" s="755"/>
      <c r="H52" s="755"/>
      <c r="I52" s="755"/>
      <c r="J52" s="755"/>
      <c r="K52" s="755"/>
      <c r="L52" s="755"/>
      <c r="M52" s="755"/>
      <c r="N52" s="739"/>
      <c r="O52" s="120"/>
      <c r="P52" s="466"/>
    </row>
    <row r="53" spans="2:16" ht="18">
      <c r="B53" s="738" t="s">
        <v>197</v>
      </c>
      <c r="C53" s="738"/>
      <c r="D53" s="738"/>
      <c r="E53" s="738"/>
      <c r="F53" s="738"/>
      <c r="G53" s="738"/>
      <c r="H53" s="738"/>
      <c r="I53" s="738"/>
      <c r="J53" s="738"/>
      <c r="K53" s="738"/>
      <c r="L53" s="738"/>
      <c r="M53" s="738"/>
      <c r="N53" s="739"/>
      <c r="O53" s="120"/>
      <c r="P53" s="466"/>
    </row>
    <row r="54" spans="2:16" ht="18">
      <c r="B54" s="738" t="s">
        <v>198</v>
      </c>
      <c r="C54" s="738"/>
      <c r="D54" s="738"/>
      <c r="E54" s="738"/>
      <c r="F54" s="738"/>
      <c r="G54" s="738"/>
      <c r="H54" s="738"/>
      <c r="I54" s="738"/>
      <c r="J54" s="738"/>
      <c r="K54" s="738"/>
      <c r="L54" s="738"/>
      <c r="M54" s="738"/>
      <c r="N54" s="739"/>
      <c r="O54" s="120"/>
      <c r="P54" s="466"/>
    </row>
    <row r="55" spans="2:16" ht="18">
      <c r="B55" s="133"/>
      <c r="M55" s="120"/>
      <c r="N55" s="739"/>
      <c r="O55" s="120"/>
      <c r="P55" s="466"/>
    </row>
    <row r="56" spans="2:16" ht="17.25" customHeight="1">
      <c r="B56" s="740" t="s">
        <v>140</v>
      </c>
      <c r="C56" s="741"/>
      <c r="D56" s="741"/>
      <c r="E56" s="741"/>
      <c r="F56" s="741"/>
      <c r="G56" s="741"/>
      <c r="H56" s="741"/>
      <c r="I56" s="741"/>
      <c r="J56" s="741"/>
      <c r="K56" s="741"/>
      <c r="L56" s="741"/>
      <c r="M56" s="742"/>
      <c r="N56" s="739"/>
      <c r="O56" s="120"/>
      <c r="P56" s="466"/>
    </row>
    <row r="57" spans="2:16" ht="17.25" customHeight="1">
      <c r="B57" s="740" t="s">
        <v>141</v>
      </c>
      <c r="C57" s="741"/>
      <c r="D57" s="741"/>
      <c r="E57" s="741"/>
      <c r="F57" s="741"/>
      <c r="G57" s="741"/>
      <c r="H57" s="741"/>
      <c r="I57" s="741"/>
      <c r="J57" s="741"/>
      <c r="K57" s="741"/>
      <c r="L57" s="741"/>
      <c r="M57" s="742"/>
      <c r="N57" s="739"/>
      <c r="O57" s="120"/>
      <c r="P57" s="466"/>
    </row>
    <row r="58" spans="2:16" ht="17.25" customHeight="1">
      <c r="B58" s="740" t="s">
        <v>142</v>
      </c>
      <c r="C58" s="741"/>
      <c r="D58" s="741"/>
      <c r="E58" s="741"/>
      <c r="F58" s="741"/>
      <c r="G58" s="741"/>
      <c r="H58" s="741"/>
      <c r="I58" s="741"/>
      <c r="J58" s="741"/>
      <c r="K58" s="741"/>
      <c r="L58" s="741"/>
      <c r="M58" s="742"/>
      <c r="N58" s="739"/>
      <c r="O58" s="120"/>
      <c r="P58" s="466"/>
    </row>
    <row r="59" spans="2:16" ht="18">
      <c r="B59" s="740" t="s">
        <v>143</v>
      </c>
      <c r="C59" s="741"/>
      <c r="D59" s="741"/>
      <c r="E59" s="741"/>
      <c r="F59" s="741"/>
      <c r="G59" s="741"/>
      <c r="H59" s="741"/>
      <c r="I59" s="741"/>
      <c r="J59" s="741"/>
      <c r="K59" s="741"/>
      <c r="L59" s="741"/>
      <c r="M59" s="742"/>
      <c r="N59" s="739"/>
      <c r="O59" s="120"/>
      <c r="P59" s="466"/>
    </row>
    <row r="60" spans="2:16" ht="18">
      <c r="B60" s="740" t="s">
        <v>144</v>
      </c>
      <c r="C60" s="741"/>
      <c r="D60" s="741"/>
      <c r="E60" s="741"/>
      <c r="F60" s="741"/>
      <c r="G60" s="741"/>
      <c r="H60" s="741"/>
      <c r="I60" s="741"/>
      <c r="J60" s="741"/>
      <c r="K60" s="741"/>
      <c r="L60" s="741"/>
      <c r="M60" s="742"/>
      <c r="N60" s="739"/>
      <c r="O60" s="120"/>
      <c r="P60" s="466"/>
    </row>
    <row r="61" spans="2:16" ht="18">
      <c r="B61" s="735" t="s">
        <v>145</v>
      </c>
      <c r="C61" s="736"/>
      <c r="D61" s="736"/>
      <c r="E61" s="736"/>
      <c r="F61" s="736"/>
      <c r="G61" s="736"/>
      <c r="H61" s="736"/>
      <c r="I61" s="736"/>
      <c r="J61" s="736"/>
      <c r="K61" s="736"/>
      <c r="L61" s="736"/>
      <c r="M61" s="737"/>
      <c r="N61" s="120"/>
      <c r="O61" s="120"/>
      <c r="P61" s="466"/>
    </row>
    <row r="62" spans="2:16" ht="18">
      <c r="B62" s="746" t="s">
        <v>146</v>
      </c>
      <c r="C62" s="747"/>
      <c r="D62" s="747"/>
      <c r="E62" s="747"/>
      <c r="F62" s="747"/>
      <c r="G62" s="747"/>
      <c r="H62" s="747"/>
      <c r="I62" s="747"/>
      <c r="J62" s="747"/>
      <c r="K62" s="747"/>
      <c r="L62" s="747"/>
      <c r="M62" s="748"/>
      <c r="N62" s="120"/>
      <c r="O62" s="120"/>
      <c r="P62" s="466"/>
    </row>
    <row r="63" spans="2:16" ht="18">
      <c r="B63" s="740" t="s">
        <v>203</v>
      </c>
      <c r="C63" s="741"/>
      <c r="D63" s="741"/>
      <c r="E63" s="741"/>
      <c r="F63" s="741"/>
      <c r="G63" s="741"/>
      <c r="H63" s="741"/>
      <c r="I63" s="741"/>
      <c r="J63" s="741"/>
      <c r="K63" s="741"/>
      <c r="L63" s="741"/>
      <c r="M63" s="742"/>
      <c r="N63" s="120"/>
      <c r="O63" s="120"/>
      <c r="P63" s="466"/>
    </row>
    <row r="64" spans="2:16" ht="18">
      <c r="B64" s="133"/>
      <c r="M64" s="120"/>
      <c r="N64" s="120"/>
      <c r="O64" s="120"/>
      <c r="P64" s="466"/>
    </row>
    <row r="65" spans="1:16" ht="18.600000000000001" thickBot="1">
      <c r="B65" s="133"/>
      <c r="M65" s="120"/>
      <c r="N65" s="120"/>
      <c r="O65" s="120"/>
      <c r="P65" s="466"/>
    </row>
    <row r="66" spans="1:16" ht="20.25" customHeight="1">
      <c r="B66" s="749" t="s">
        <v>147</v>
      </c>
      <c r="C66" s="749" t="s">
        <v>148</v>
      </c>
      <c r="D66" s="749" t="s">
        <v>149</v>
      </c>
      <c r="E66" s="749" t="s">
        <v>150</v>
      </c>
      <c r="F66" s="134" t="s">
        <v>151</v>
      </c>
      <c r="G66" s="154" t="s">
        <v>211</v>
      </c>
      <c r="H66" s="751" t="s">
        <v>210</v>
      </c>
      <c r="I66" s="751" t="s">
        <v>153</v>
      </c>
      <c r="J66" s="751" t="s">
        <v>154</v>
      </c>
      <c r="K66" s="751" t="s">
        <v>186</v>
      </c>
      <c r="L66" s="749" t="s">
        <v>155</v>
      </c>
      <c r="M66" s="749" t="s">
        <v>206</v>
      </c>
      <c r="N66" s="120"/>
      <c r="O66" s="120"/>
      <c r="P66" s="466"/>
    </row>
    <row r="67" spans="1:16" ht="18.600000000000001" thickBot="1">
      <c r="B67" s="750"/>
      <c r="C67" s="750"/>
      <c r="D67" s="750"/>
      <c r="E67" s="750"/>
      <c r="F67" s="135" t="s">
        <v>152</v>
      </c>
      <c r="G67" s="155"/>
      <c r="H67" s="752"/>
      <c r="I67" s="752"/>
      <c r="J67" s="752"/>
      <c r="K67" s="752"/>
      <c r="L67" s="750"/>
      <c r="M67" s="750"/>
      <c r="N67" s="120"/>
      <c r="O67" s="120"/>
      <c r="P67" s="466"/>
    </row>
    <row r="68" spans="1:16" ht="18.600000000000001" thickBot="1">
      <c r="B68" s="136">
        <v>1</v>
      </c>
      <c r="C68" s="137" t="s">
        <v>156</v>
      </c>
      <c r="D68" s="138"/>
      <c r="E68" s="138"/>
      <c r="F68" s="138"/>
      <c r="G68" s="156"/>
      <c r="H68" s="138"/>
      <c r="I68" s="138"/>
      <c r="J68" s="138"/>
      <c r="K68" s="139" t="s">
        <v>156</v>
      </c>
      <c r="L68" s="138"/>
      <c r="M68" s="138"/>
      <c r="N68" s="120"/>
      <c r="O68" s="120"/>
      <c r="P68" s="466"/>
    </row>
    <row r="69" spans="1:16" ht="18.600000000000001" thickBot="1">
      <c r="A69" s="148" t="s">
        <v>29</v>
      </c>
      <c r="B69" s="149">
        <v>2</v>
      </c>
      <c r="C69" s="150" t="s">
        <v>156</v>
      </c>
      <c r="D69" s="151" t="s">
        <v>156</v>
      </c>
      <c r="E69" s="151" t="s">
        <v>156</v>
      </c>
      <c r="F69" s="151" t="s">
        <v>187</v>
      </c>
      <c r="G69" s="156"/>
      <c r="H69" s="138"/>
      <c r="I69" s="138"/>
      <c r="J69" s="151" t="s">
        <v>188</v>
      </c>
      <c r="K69" s="151" t="s">
        <v>156</v>
      </c>
      <c r="L69" s="138"/>
      <c r="M69" s="138"/>
      <c r="N69" s="120" t="s">
        <v>189</v>
      </c>
      <c r="O69" s="120"/>
      <c r="P69" s="466"/>
    </row>
    <row r="70" spans="1:16" ht="18.600000000000001" thickBot="1">
      <c r="A70" s="148" t="s">
        <v>21</v>
      </c>
      <c r="B70" s="149">
        <v>3</v>
      </c>
      <c r="C70" s="150" t="s">
        <v>156</v>
      </c>
      <c r="D70" s="151" t="s">
        <v>156</v>
      </c>
      <c r="E70" s="151" t="s">
        <v>156</v>
      </c>
      <c r="F70" s="151" t="s">
        <v>156</v>
      </c>
      <c r="G70" s="156"/>
      <c r="H70" s="138"/>
      <c r="I70" s="138"/>
      <c r="J70" s="151" t="s">
        <v>156</v>
      </c>
      <c r="K70" s="151" t="s">
        <v>156</v>
      </c>
      <c r="L70" s="151" t="s">
        <v>156</v>
      </c>
      <c r="M70" s="138"/>
      <c r="N70" s="120"/>
      <c r="O70" s="120"/>
    </row>
    <row r="71" spans="1:16" ht="18.600000000000001" thickBot="1">
      <c r="A71" s="148" t="s">
        <v>190</v>
      </c>
      <c r="B71" s="145">
        <v>4</v>
      </c>
      <c r="C71" s="146" t="s">
        <v>156</v>
      </c>
      <c r="D71" s="147" t="s">
        <v>156</v>
      </c>
      <c r="E71" s="147" t="s">
        <v>156</v>
      </c>
      <c r="F71" s="147" t="s">
        <v>156</v>
      </c>
      <c r="G71" s="147" t="s">
        <v>156</v>
      </c>
      <c r="H71" s="147" t="s">
        <v>156</v>
      </c>
      <c r="I71" s="138" t="s">
        <v>208</v>
      </c>
      <c r="J71" s="147" t="s">
        <v>156</v>
      </c>
      <c r="K71" s="147" t="s">
        <v>156</v>
      </c>
      <c r="L71" s="147" t="s">
        <v>156</v>
      </c>
      <c r="M71" s="147" t="s">
        <v>156</v>
      </c>
      <c r="N71" t="s">
        <v>207</v>
      </c>
      <c r="O71" s="120"/>
    </row>
    <row r="72" spans="1:16" ht="18.600000000000001" thickBot="1">
      <c r="A72" s="148"/>
      <c r="B72" s="149">
        <v>5</v>
      </c>
      <c r="C72" s="150" t="s">
        <v>156</v>
      </c>
      <c r="D72" s="151" t="s">
        <v>156</v>
      </c>
      <c r="E72" s="151" t="s">
        <v>156</v>
      </c>
      <c r="F72" s="151" t="s">
        <v>156</v>
      </c>
      <c r="G72" s="151" t="s">
        <v>156</v>
      </c>
      <c r="H72" s="151" t="s">
        <v>156</v>
      </c>
      <c r="I72" s="151" t="s">
        <v>156</v>
      </c>
      <c r="J72" s="151" t="s">
        <v>156</v>
      </c>
      <c r="K72" s="151" t="s">
        <v>156</v>
      </c>
      <c r="L72" s="151" t="s">
        <v>156</v>
      </c>
      <c r="M72" s="151" t="s">
        <v>156</v>
      </c>
      <c r="N72" s="120"/>
      <c r="O72" s="120"/>
    </row>
    <row r="73" spans="1:16" ht="18.600000000000001" thickBot="1">
      <c r="B73" s="136">
        <v>6</v>
      </c>
      <c r="C73" s="137" t="s">
        <v>156</v>
      </c>
      <c r="D73" s="139" t="s">
        <v>156</v>
      </c>
      <c r="E73" s="139" t="s">
        <v>156</v>
      </c>
      <c r="F73" s="139" t="s">
        <v>156</v>
      </c>
      <c r="G73" s="139" t="s">
        <v>156</v>
      </c>
      <c r="H73" s="139" t="s">
        <v>156</v>
      </c>
      <c r="I73" s="139" t="s">
        <v>156</v>
      </c>
      <c r="J73" s="139" t="s">
        <v>156</v>
      </c>
      <c r="K73" s="139" t="s">
        <v>156</v>
      </c>
      <c r="L73" s="139" t="s">
        <v>156</v>
      </c>
      <c r="M73" s="139" t="s">
        <v>156</v>
      </c>
      <c r="N73" s="120"/>
      <c r="O73" s="120"/>
    </row>
    <row r="74" spans="1:16" ht="18.600000000000001" thickBot="1">
      <c r="B74" s="136">
        <v>7</v>
      </c>
      <c r="C74" s="137" t="s">
        <v>156</v>
      </c>
      <c r="D74" s="139" t="s">
        <v>156</v>
      </c>
      <c r="E74" s="139" t="s">
        <v>156</v>
      </c>
      <c r="F74" s="139" t="s">
        <v>156</v>
      </c>
      <c r="G74" s="139" t="s">
        <v>156</v>
      </c>
      <c r="H74" s="139" t="s">
        <v>156</v>
      </c>
      <c r="I74" s="139" t="s">
        <v>156</v>
      </c>
      <c r="J74" s="139" t="s">
        <v>156</v>
      </c>
      <c r="K74" s="139" t="s">
        <v>156</v>
      </c>
      <c r="L74" s="139" t="s">
        <v>156</v>
      </c>
      <c r="M74" s="139" t="s">
        <v>156</v>
      </c>
      <c r="N74" s="120"/>
      <c r="O74" s="120"/>
    </row>
    <row r="75" spans="1:16">
      <c r="N75" s="120"/>
      <c r="O75" s="120"/>
    </row>
    <row r="76" spans="1:16">
      <c r="I76" t="s">
        <v>209</v>
      </c>
      <c r="N76" s="120"/>
      <c r="O76" s="120"/>
    </row>
    <row r="77" spans="1:16">
      <c r="N77" s="120"/>
      <c r="O77" s="120"/>
    </row>
  </sheetData>
  <mergeCells count="43">
    <mergeCell ref="B2:F2"/>
    <mergeCell ref="B45:H45"/>
    <mergeCell ref="B47:M47"/>
    <mergeCell ref="B48:M48"/>
    <mergeCell ref="B52:M52"/>
    <mergeCell ref="B3:N3"/>
    <mergeCell ref="C8:L8"/>
    <mergeCell ref="C9:L9"/>
    <mergeCell ref="M13:N13"/>
    <mergeCell ref="B5:N5"/>
    <mergeCell ref="B7:N7"/>
    <mergeCell ref="B6:N6"/>
    <mergeCell ref="M29:N30"/>
    <mergeCell ref="M25:N25"/>
    <mergeCell ref="E29:E30"/>
    <mergeCell ref="E18:E26"/>
    <mergeCell ref="B62:M62"/>
    <mergeCell ref="B63:M63"/>
    <mergeCell ref="B66:B67"/>
    <mergeCell ref="C66:C67"/>
    <mergeCell ref="D66:D67"/>
    <mergeCell ref="E66:E67"/>
    <mergeCell ref="H66:H67"/>
    <mergeCell ref="I66:I67"/>
    <mergeCell ref="J66:J67"/>
    <mergeCell ref="K66:K67"/>
    <mergeCell ref="L66:L67"/>
    <mergeCell ref="M66:M67"/>
    <mergeCell ref="E14:E16"/>
    <mergeCell ref="M14:M15"/>
    <mergeCell ref="M22:N22"/>
    <mergeCell ref="B61:M61"/>
    <mergeCell ref="B53:M53"/>
    <mergeCell ref="N49:N60"/>
    <mergeCell ref="B51:M51"/>
    <mergeCell ref="B58:M58"/>
    <mergeCell ref="B59:M59"/>
    <mergeCell ref="B60:M60"/>
    <mergeCell ref="B49:M49"/>
    <mergeCell ref="B54:M54"/>
    <mergeCell ref="B56:M56"/>
    <mergeCell ref="B57:M57"/>
    <mergeCell ref="M18:N18"/>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A23" sqref="A23:XFD34"/>
    </sheetView>
  </sheetViews>
  <sheetFormatPr defaultColWidth="9" defaultRowHeight="19.2"/>
  <cols>
    <col min="1" max="1" width="201.109375" style="380" customWidth="1"/>
    <col min="2" max="2" width="11.21875" style="378" customWidth="1"/>
    <col min="3" max="3" width="27.44140625" style="378" customWidth="1"/>
    <col min="4" max="4" width="17.88671875" style="379" customWidth="1"/>
    <col min="5" max="16384" width="9" style="1"/>
  </cols>
  <sheetData>
    <row r="1" spans="1:4" s="42" customFormat="1" ht="44.25" customHeight="1" thickBot="1">
      <c r="A1" s="242" t="s">
        <v>310</v>
      </c>
      <c r="B1" s="243" t="s">
        <v>0</v>
      </c>
      <c r="C1" s="244" t="s">
        <v>1</v>
      </c>
      <c r="D1" s="377" t="s">
        <v>2</v>
      </c>
    </row>
    <row r="2" spans="1:4" s="42" customFormat="1" ht="44.25" customHeight="1" thickTop="1">
      <c r="A2" s="231" t="s">
        <v>322</v>
      </c>
      <c r="B2" s="410"/>
      <c r="C2" s="783" t="s">
        <v>326</v>
      </c>
      <c r="D2" s="411"/>
    </row>
    <row r="3" spans="1:4" s="42" customFormat="1" ht="225.6" customHeight="1">
      <c r="A3" s="416" t="s">
        <v>323</v>
      </c>
      <c r="B3" s="437" t="s">
        <v>325</v>
      </c>
      <c r="C3" s="784"/>
      <c r="D3" s="413">
        <v>44995</v>
      </c>
    </row>
    <row r="4" spans="1:4" s="42" customFormat="1" ht="36.6" customHeight="1" thickBot="1">
      <c r="A4" s="232" t="s">
        <v>324</v>
      </c>
      <c r="B4" s="407"/>
      <c r="C4" s="785"/>
      <c r="D4" s="414"/>
    </row>
    <row r="5" spans="1:4" s="42" customFormat="1" ht="47.4" customHeight="1" thickTop="1">
      <c r="A5" s="409" t="s">
        <v>415</v>
      </c>
      <c r="B5" s="410"/>
      <c r="C5" s="783" t="s">
        <v>321</v>
      </c>
      <c r="D5" s="418"/>
    </row>
    <row r="6" spans="1:4" s="42" customFormat="1" ht="148.80000000000001" customHeight="1">
      <c r="A6" s="412" t="s">
        <v>414</v>
      </c>
      <c r="B6" s="421" t="s">
        <v>316</v>
      </c>
      <c r="C6" s="784"/>
      <c r="D6" s="413">
        <v>44992</v>
      </c>
    </row>
    <row r="7" spans="1:4" s="42" customFormat="1" ht="37.200000000000003" customHeight="1" thickBot="1">
      <c r="A7" s="552" t="s">
        <v>416</v>
      </c>
      <c r="B7" s="407"/>
      <c r="C7" s="785"/>
      <c r="D7" s="414"/>
    </row>
    <row r="8" spans="1:4" s="42" customFormat="1" ht="44.25" customHeight="1" thickTop="1">
      <c r="A8" s="231" t="s">
        <v>334</v>
      </c>
      <c r="B8" s="410"/>
      <c r="C8" s="783" t="s">
        <v>337</v>
      </c>
      <c r="D8" s="418"/>
    </row>
    <row r="9" spans="1:4" s="42" customFormat="1" ht="232.2" customHeight="1" thickBot="1">
      <c r="A9" s="539" t="s">
        <v>335</v>
      </c>
      <c r="B9" s="421" t="s">
        <v>338</v>
      </c>
      <c r="C9" s="784"/>
      <c r="D9" s="413">
        <v>44993</v>
      </c>
    </row>
    <row r="10" spans="1:4" s="42" customFormat="1" ht="36.6" customHeight="1" thickTop="1" thickBot="1">
      <c r="A10" s="420" t="s">
        <v>336</v>
      </c>
      <c r="B10" s="407"/>
      <c r="C10" s="785"/>
      <c r="D10" s="414"/>
    </row>
    <row r="11" spans="1:4" s="42" customFormat="1" ht="44.25" customHeight="1" thickTop="1">
      <c r="A11" s="231" t="s">
        <v>409</v>
      </c>
      <c r="B11" s="410"/>
      <c r="C11" s="783" t="s">
        <v>413</v>
      </c>
      <c r="D11" s="411"/>
    </row>
    <row r="12" spans="1:4" s="42" customFormat="1" ht="118.8" customHeight="1">
      <c r="A12" s="416" t="s">
        <v>411</v>
      </c>
      <c r="B12" s="437" t="s">
        <v>410</v>
      </c>
      <c r="C12" s="784"/>
      <c r="D12" s="413">
        <v>44994</v>
      </c>
    </row>
    <row r="13" spans="1:4" s="42" customFormat="1" ht="36.6" customHeight="1" thickBot="1">
      <c r="A13" s="232" t="s">
        <v>412</v>
      </c>
      <c r="B13" s="407"/>
      <c r="C13" s="785"/>
      <c r="D13" s="414"/>
    </row>
    <row r="14" spans="1:4" s="42" customFormat="1" ht="46.2" customHeight="1" thickBot="1">
      <c r="A14" s="540" t="s">
        <v>417</v>
      </c>
      <c r="B14" s="227"/>
      <c r="C14" s="786" t="s">
        <v>420</v>
      </c>
      <c r="D14" s="777">
        <v>44992</v>
      </c>
    </row>
    <row r="15" spans="1:4" s="42" customFormat="1" ht="143.4" customHeight="1" thickBot="1">
      <c r="A15" s="422" t="s">
        <v>419</v>
      </c>
      <c r="B15" s="398" t="s">
        <v>418</v>
      </c>
      <c r="C15" s="787"/>
      <c r="D15" s="778"/>
    </row>
    <row r="16" spans="1:4" s="42" customFormat="1" ht="34.950000000000003" customHeight="1" thickBot="1">
      <c r="A16" s="526" t="s">
        <v>421</v>
      </c>
      <c r="B16" s="527"/>
      <c r="C16" s="788"/>
      <c r="D16" s="778"/>
    </row>
    <row r="17" spans="1:4" s="42" customFormat="1" ht="43.8" customHeight="1" thickTop="1">
      <c r="A17" s="423" t="s">
        <v>422</v>
      </c>
      <c r="B17" s="525"/>
      <c r="C17" s="783" t="s">
        <v>424</v>
      </c>
      <c r="D17" s="789">
        <v>44992</v>
      </c>
    </row>
    <row r="18" spans="1:4" s="42" customFormat="1" ht="61.2" customHeight="1">
      <c r="A18" s="416" t="s">
        <v>425</v>
      </c>
      <c r="B18" s="228" t="s">
        <v>423</v>
      </c>
      <c r="C18" s="784"/>
      <c r="D18" s="790"/>
    </row>
    <row r="19" spans="1:4" s="42" customFormat="1" ht="34.950000000000003" customHeight="1" thickBot="1">
      <c r="A19" s="232" t="s">
        <v>426</v>
      </c>
      <c r="B19" s="229"/>
      <c r="C19" s="785"/>
      <c r="D19" s="791"/>
    </row>
    <row r="20" spans="1:4" s="42" customFormat="1" ht="48.6" customHeight="1" thickTop="1">
      <c r="A20" s="385" t="s">
        <v>427</v>
      </c>
      <c r="B20" s="768" t="s">
        <v>430</v>
      </c>
      <c r="C20" s="786" t="s">
        <v>431</v>
      </c>
      <c r="D20" s="792">
        <v>44989</v>
      </c>
    </row>
    <row r="21" spans="1:4" s="42" customFormat="1" ht="138.6" customHeight="1">
      <c r="A21" s="425" t="s">
        <v>428</v>
      </c>
      <c r="B21" s="769"/>
      <c r="C21" s="787"/>
      <c r="D21" s="793"/>
    </row>
    <row r="22" spans="1:4" s="42" customFormat="1" ht="43.2" customHeight="1" thickBot="1">
      <c r="A22" s="510" t="s">
        <v>429</v>
      </c>
      <c r="B22" s="770"/>
      <c r="C22" s="788"/>
      <c r="D22" s="794"/>
    </row>
    <row r="23" spans="1:4" s="42" customFormat="1" ht="51" hidden="1" customHeight="1" thickTop="1" thickBot="1">
      <c r="A23" s="511"/>
      <c r="B23" s="780"/>
      <c r="C23" s="780"/>
      <c r="D23" s="777"/>
    </row>
    <row r="24" spans="1:4" s="42" customFormat="1" ht="168" hidden="1" customHeight="1" thickBot="1">
      <c r="A24" s="408"/>
      <c r="B24" s="781"/>
      <c r="C24" s="781"/>
      <c r="D24" s="778"/>
    </row>
    <row r="25" spans="1:4" s="42" customFormat="1" ht="43.2" hidden="1" customHeight="1" thickBot="1">
      <c r="A25" s="399"/>
      <c r="B25" s="782"/>
      <c r="C25" s="782"/>
      <c r="D25" s="778"/>
    </row>
    <row r="26" spans="1:4" s="42" customFormat="1" ht="48.6" hidden="1" customHeight="1" thickTop="1" thickBot="1">
      <c r="A26" s="233"/>
      <c r="B26" s="771"/>
      <c r="C26" s="774"/>
      <c r="D26" s="777"/>
    </row>
    <row r="27" spans="1:4" s="42" customFormat="1" ht="97.2" hidden="1" customHeight="1" thickBot="1">
      <c r="A27" s="506"/>
      <c r="B27" s="772"/>
      <c r="C27" s="775"/>
      <c r="D27" s="778"/>
    </row>
    <row r="28" spans="1:4" s="42" customFormat="1" ht="40.950000000000003" hidden="1" customHeight="1" thickBot="1">
      <c r="A28" s="395"/>
      <c r="B28" s="773"/>
      <c r="C28" s="776"/>
      <c r="D28" s="779"/>
    </row>
    <row r="29" spans="1:4" s="42" customFormat="1" ht="48.6" hidden="1" customHeight="1" thickTop="1" thickBot="1">
      <c r="A29" s="233"/>
      <c r="B29" s="771"/>
      <c r="C29" s="774"/>
      <c r="D29" s="777"/>
    </row>
    <row r="30" spans="1:4" s="42" customFormat="1" ht="91.2" hidden="1" customHeight="1" thickBot="1">
      <c r="A30" s="506"/>
      <c r="B30" s="772"/>
      <c r="C30" s="775"/>
      <c r="D30" s="778"/>
    </row>
    <row r="31" spans="1:4" s="42" customFormat="1" ht="40.950000000000003" hidden="1" customHeight="1" thickBot="1">
      <c r="A31" s="395"/>
      <c r="B31" s="773"/>
      <c r="C31" s="776"/>
      <c r="D31" s="779"/>
    </row>
    <row r="32" spans="1:4" s="42" customFormat="1" ht="40.950000000000003" hidden="1" customHeight="1" thickTop="1" thickBot="1">
      <c r="A32" s="233"/>
      <c r="B32" s="771"/>
      <c r="C32" s="774"/>
      <c r="D32" s="777"/>
    </row>
    <row r="33" spans="1:4" s="42" customFormat="1" ht="177" hidden="1" customHeight="1" thickBot="1">
      <c r="A33" s="506"/>
      <c r="B33" s="772"/>
      <c r="C33" s="775"/>
      <c r="D33" s="778"/>
    </row>
    <row r="34" spans="1:4" s="42" customFormat="1" ht="40.950000000000003" hidden="1" customHeight="1" thickBot="1">
      <c r="A34" s="395"/>
      <c r="B34" s="773"/>
      <c r="C34" s="776"/>
      <c r="D34" s="779"/>
    </row>
    <row r="35" spans="1:4" ht="19.8" thickTop="1"/>
  </sheetData>
  <mergeCells count="23">
    <mergeCell ref="C2:C4"/>
    <mergeCell ref="C14:C16"/>
    <mergeCell ref="D23:D25"/>
    <mergeCell ref="D17:D19"/>
    <mergeCell ref="D26:D28"/>
    <mergeCell ref="C26:C28"/>
    <mergeCell ref="D20:D22"/>
    <mergeCell ref="C20:C22"/>
    <mergeCell ref="C17:C19"/>
    <mergeCell ref="C5:C7"/>
    <mergeCell ref="C8:C10"/>
    <mergeCell ref="D14:D16"/>
    <mergeCell ref="C11:C13"/>
    <mergeCell ref="B20:B22"/>
    <mergeCell ref="B26:B28"/>
    <mergeCell ref="B32:B34"/>
    <mergeCell ref="C32:C34"/>
    <mergeCell ref="D32:D34"/>
    <mergeCell ref="B29:B31"/>
    <mergeCell ref="C29:C31"/>
    <mergeCell ref="D29:D31"/>
    <mergeCell ref="B23:B25"/>
    <mergeCell ref="C23:C25"/>
  </mergeCells>
  <phoneticPr fontId="16"/>
  <hyperlinks>
    <hyperlink ref="A4" r:id="rId1" xr:uid="{D7CBC083-1E46-42AA-9315-12A88C9AB141}"/>
    <hyperlink ref="A10" r:id="rId2" xr:uid="{2535D62D-839A-494B-9D21-E65063551F9C}"/>
    <hyperlink ref="A13" r:id="rId3" xr:uid="{210BDD0B-9938-4451-BE80-0B790120B77F}"/>
    <hyperlink ref="A7" r:id="rId4" xr:uid="{4AD764DC-63CF-4742-AD85-21899A6CC7CD}"/>
    <hyperlink ref="A16" r:id="rId5" xr:uid="{4D46DA99-4908-46DD-AFB3-FBDAE8D1D911}"/>
    <hyperlink ref="A19" r:id="rId6" xr:uid="{A9438C83-2164-45CB-872B-4C7BA7F06C67}"/>
    <hyperlink ref="A22" r:id="rId7" xr:uid="{23803CA3-AB01-4FAA-B15B-1ADD5B1DACD4}"/>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6"/>
  <sheetViews>
    <sheetView defaultGridColor="0" view="pageBreakPreview" colorId="56" zoomScale="83" zoomScaleNormal="66" zoomScaleSheetLayoutView="83" workbookViewId="0">
      <selection activeCell="D30" sqref="D30"/>
    </sheetView>
  </sheetViews>
  <sheetFormatPr defaultColWidth="9" defaultRowHeight="19.2"/>
  <cols>
    <col min="1" max="1" width="213.21875" style="393" customWidth="1"/>
    <col min="2" max="2" width="18" style="182" customWidth="1"/>
    <col min="3" max="3" width="20.109375" style="183" customWidth="1"/>
    <col min="4" max="16384" width="9" style="38"/>
  </cols>
  <sheetData>
    <row r="1" spans="1:3" ht="58.95" customHeight="1" thickBot="1">
      <c r="A1" s="37" t="s">
        <v>311</v>
      </c>
      <c r="B1" s="372" t="s">
        <v>24</v>
      </c>
      <c r="C1" s="373" t="s">
        <v>2</v>
      </c>
    </row>
    <row r="2" spans="1:3" ht="48.6" customHeight="1">
      <c r="A2" s="163" t="s">
        <v>452</v>
      </c>
      <c r="B2" s="177"/>
      <c r="C2" s="178"/>
    </row>
    <row r="3" spans="1:3" ht="166.2" customHeight="1">
      <c r="A3" s="519" t="s">
        <v>442</v>
      </c>
      <c r="B3" s="514" t="s">
        <v>462</v>
      </c>
      <c r="C3" s="179">
        <v>44995</v>
      </c>
    </row>
    <row r="4" spans="1:3" ht="48.6" customHeight="1" thickBot="1">
      <c r="A4" s="396" t="s">
        <v>435</v>
      </c>
      <c r="B4" s="180"/>
      <c r="C4" s="181"/>
    </row>
    <row r="5" spans="1:3" ht="48.6" customHeight="1">
      <c r="A5" s="163" t="s">
        <v>453</v>
      </c>
      <c r="B5" s="177"/>
      <c r="C5" s="178"/>
    </row>
    <row r="6" spans="1:3" ht="330" customHeight="1">
      <c r="A6" s="431" t="s">
        <v>443</v>
      </c>
      <c r="B6" s="400" t="s">
        <v>304</v>
      </c>
      <c r="C6" s="179">
        <v>44995</v>
      </c>
    </row>
    <row r="7" spans="1:3" ht="48.6" customHeight="1" thickBot="1">
      <c r="A7" s="396" t="s">
        <v>436</v>
      </c>
      <c r="B7" s="180"/>
      <c r="C7" s="181"/>
    </row>
    <row r="8" spans="1:3" ht="48.6" customHeight="1">
      <c r="A8" s="163" t="s">
        <v>454</v>
      </c>
      <c r="B8" s="177"/>
      <c r="C8" s="178"/>
    </row>
    <row r="9" spans="1:3" ht="213" customHeight="1">
      <c r="A9" s="480" t="s">
        <v>446</v>
      </c>
      <c r="B9" s="400" t="s">
        <v>463</v>
      </c>
      <c r="C9" s="179">
        <v>44995</v>
      </c>
    </row>
    <row r="10" spans="1:3" ht="48.6" customHeight="1" thickBot="1">
      <c r="A10" s="396" t="s">
        <v>437</v>
      </c>
      <c r="B10" s="180"/>
      <c r="C10" s="181"/>
    </row>
    <row r="11" spans="1:3" ht="48.6" customHeight="1">
      <c r="A11" s="163" t="s">
        <v>455</v>
      </c>
      <c r="B11" s="177"/>
      <c r="C11" s="178"/>
    </row>
    <row r="12" spans="1:3" ht="173.4" customHeight="1">
      <c r="A12" s="431" t="s">
        <v>445</v>
      </c>
      <c r="B12" s="531" t="s">
        <v>306</v>
      </c>
      <c r="C12" s="179">
        <v>44993</v>
      </c>
    </row>
    <row r="13" spans="1:3" ht="39.6" customHeight="1" thickBot="1">
      <c r="A13" s="396" t="s">
        <v>438</v>
      </c>
      <c r="B13" s="180"/>
      <c r="C13" s="181"/>
    </row>
    <row r="14" spans="1:3" ht="48.6" customHeight="1">
      <c r="A14" s="163" t="s">
        <v>456</v>
      </c>
      <c r="B14" s="177"/>
      <c r="C14" s="178"/>
    </row>
    <row r="15" spans="1:3" ht="142.80000000000001" customHeight="1">
      <c r="A15" s="517" t="s">
        <v>444</v>
      </c>
      <c r="B15" s="514" t="s">
        <v>464</v>
      </c>
      <c r="C15" s="179">
        <v>44993</v>
      </c>
    </row>
    <row r="16" spans="1:3" ht="48.6" customHeight="1" thickBot="1">
      <c r="A16" s="396" t="s">
        <v>439</v>
      </c>
      <c r="B16" s="180"/>
      <c r="C16" s="181"/>
    </row>
    <row r="17" spans="1:3" ht="48.6" customHeight="1">
      <c r="A17" s="163" t="s">
        <v>457</v>
      </c>
      <c r="B17" s="177"/>
      <c r="C17" s="178"/>
    </row>
    <row r="18" spans="1:3" ht="250.8" customHeight="1">
      <c r="A18" s="431" t="s">
        <v>447</v>
      </c>
      <c r="B18" s="400" t="s">
        <v>305</v>
      </c>
      <c r="C18" s="179">
        <v>44991</v>
      </c>
    </row>
    <row r="19" spans="1:3" ht="48.6" customHeight="1" thickBot="1">
      <c r="A19" s="396" t="s">
        <v>440</v>
      </c>
      <c r="B19" s="180"/>
      <c r="C19" s="181"/>
    </row>
    <row r="20" spans="1:3" ht="48.6" customHeight="1">
      <c r="A20" s="163" t="s">
        <v>458</v>
      </c>
      <c r="B20" s="177"/>
      <c r="C20" s="178"/>
    </row>
    <row r="21" spans="1:3" ht="337.8" customHeight="1">
      <c r="A21" s="431" t="s">
        <v>449</v>
      </c>
      <c r="B21" s="400" t="s">
        <v>465</v>
      </c>
      <c r="C21" s="179">
        <v>44991</v>
      </c>
    </row>
    <row r="22" spans="1:3" ht="48.6" customHeight="1" thickBot="1">
      <c r="A22" s="396" t="s">
        <v>433</v>
      </c>
      <c r="B22" s="180"/>
      <c r="C22" s="181"/>
    </row>
    <row r="23" spans="1:3" ht="48.6" customHeight="1">
      <c r="A23" s="163" t="s">
        <v>459</v>
      </c>
      <c r="B23" s="177"/>
      <c r="C23" s="178"/>
    </row>
    <row r="24" spans="1:3" ht="250.2" customHeight="1">
      <c r="A24" s="431" t="s">
        <v>448</v>
      </c>
      <c r="B24" s="400" t="s">
        <v>465</v>
      </c>
      <c r="C24" s="179">
        <v>44992</v>
      </c>
    </row>
    <row r="25" spans="1:3" ht="48.6" customHeight="1" thickBot="1">
      <c r="A25" s="396" t="s">
        <v>434</v>
      </c>
      <c r="B25" s="180"/>
      <c r="C25" s="181"/>
    </row>
    <row r="26" spans="1:3" ht="48.6" customHeight="1">
      <c r="A26" s="163" t="s">
        <v>460</v>
      </c>
      <c r="B26" s="177"/>
      <c r="C26" s="178"/>
    </row>
    <row r="27" spans="1:3" ht="272.39999999999998" customHeight="1">
      <c r="A27" s="431" t="s">
        <v>450</v>
      </c>
      <c r="B27" s="400" t="s">
        <v>465</v>
      </c>
      <c r="C27" s="179">
        <v>44991</v>
      </c>
    </row>
    <row r="28" spans="1:3" ht="48.6" customHeight="1" thickBot="1">
      <c r="A28" s="396" t="s">
        <v>441</v>
      </c>
      <c r="B28" s="180"/>
      <c r="C28" s="181"/>
    </row>
    <row r="29" spans="1:3" ht="48.6" customHeight="1">
      <c r="A29" s="163" t="s">
        <v>461</v>
      </c>
      <c r="B29" s="177"/>
      <c r="C29" s="178"/>
    </row>
    <row r="30" spans="1:3" ht="342" customHeight="1">
      <c r="A30" s="431" t="s">
        <v>451</v>
      </c>
      <c r="B30" s="400" t="s">
        <v>466</v>
      </c>
      <c r="C30" s="179">
        <v>44991</v>
      </c>
    </row>
    <row r="31" spans="1:3" ht="48.6" customHeight="1" thickBot="1">
      <c r="A31" s="396" t="s">
        <v>432</v>
      </c>
      <c r="B31" s="180"/>
      <c r="C31" s="181"/>
    </row>
    <row r="32" spans="1:3" ht="25.2" customHeight="1">
      <c r="A32" s="230"/>
      <c r="B32" s="529"/>
      <c r="C32" s="530"/>
    </row>
    <row r="33" spans="1:3" ht="25.2" customHeight="1" thickBot="1">
      <c r="A33" s="230"/>
      <c r="B33" s="529"/>
      <c r="C33" s="530"/>
    </row>
    <row r="34" spans="1:3" ht="37.799999999999997" customHeight="1">
      <c r="A34" s="795" t="s">
        <v>28</v>
      </c>
      <c r="B34" s="795"/>
      <c r="C34" s="795"/>
    </row>
    <row r="35" spans="1:3" ht="46.2" customHeight="1">
      <c r="A35" s="796" t="s">
        <v>27</v>
      </c>
      <c r="B35" s="796"/>
      <c r="C35" s="796"/>
    </row>
    <row r="36" spans="1:3">
      <c r="A36" s="393" t="s">
        <v>21</v>
      </c>
    </row>
  </sheetData>
  <mergeCells count="2">
    <mergeCell ref="A34:C34"/>
    <mergeCell ref="A35:C35"/>
  </mergeCells>
  <phoneticPr fontId="106"/>
  <hyperlinks>
    <hyperlink ref="A31" r:id="rId1" xr:uid="{9CEB95B3-0A12-4182-B8A0-06FEC992B038}"/>
    <hyperlink ref="A22" r:id="rId2" xr:uid="{35A8A6A0-A97F-4EAC-8531-12E8CC5D05AB}"/>
    <hyperlink ref="A4" r:id="rId3" xr:uid="{BA6634C8-65CA-4368-8813-BF5878A0D5BB}"/>
    <hyperlink ref="A7" r:id="rId4" xr:uid="{081852A9-144A-4597-B061-238A68F5BA0A}"/>
    <hyperlink ref="A10" r:id="rId5" xr:uid="{3F5DEE9E-B6D1-43F1-A8E0-1416EAF15E32}"/>
    <hyperlink ref="A13" r:id="rId6" xr:uid="{CFB88CC1-2BB7-45B0-8E01-FDFB7DF6505D}"/>
    <hyperlink ref="A16" r:id="rId7" xr:uid="{4FC48DC1-CB3C-426E-84F6-E3B9A44CF98D}"/>
    <hyperlink ref="A19" r:id="rId8" xr:uid="{24AF9F13-3649-485A-8685-5DFCFAB0DE06}"/>
    <hyperlink ref="A28" r:id="rId9" xr:uid="{9F4C7532-916E-4717-A0F7-4E24FAEF9D3D}"/>
    <hyperlink ref="A25" r:id="rId10" xr:uid="{7184C00F-2883-4045-8775-1C68C2B7FBDE}"/>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33"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Normal="100" zoomScaleSheetLayoutView="100" workbookViewId="0">
      <selection activeCell="AD26" sqref="AD26"/>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99" t="s">
        <v>3</v>
      </c>
      <c r="B1" s="800"/>
      <c r="C1" s="800"/>
      <c r="D1" s="800"/>
      <c r="E1" s="800"/>
      <c r="F1" s="800"/>
      <c r="G1" s="800"/>
      <c r="H1" s="800"/>
      <c r="I1" s="800"/>
      <c r="J1" s="800"/>
      <c r="K1" s="800"/>
      <c r="L1" s="800"/>
      <c r="M1" s="800"/>
      <c r="N1" s="801"/>
      <c r="P1" s="802" t="s">
        <v>4</v>
      </c>
      <c r="Q1" s="803"/>
      <c r="R1" s="803"/>
      <c r="S1" s="803"/>
      <c r="T1" s="803"/>
      <c r="U1" s="803"/>
      <c r="V1" s="803"/>
      <c r="W1" s="803"/>
      <c r="X1" s="803"/>
      <c r="Y1" s="803"/>
      <c r="Z1" s="803"/>
      <c r="AA1" s="803"/>
      <c r="AB1" s="803"/>
      <c r="AC1" s="804"/>
    </row>
    <row r="2" spans="1:29" ht="18" customHeight="1" thickBot="1">
      <c r="A2" s="805" t="s">
        <v>5</v>
      </c>
      <c r="B2" s="806"/>
      <c r="C2" s="806"/>
      <c r="D2" s="806"/>
      <c r="E2" s="806"/>
      <c r="F2" s="806"/>
      <c r="G2" s="806"/>
      <c r="H2" s="806"/>
      <c r="I2" s="806"/>
      <c r="J2" s="806"/>
      <c r="K2" s="806"/>
      <c r="L2" s="806"/>
      <c r="M2" s="806"/>
      <c r="N2" s="807"/>
      <c r="P2" s="808" t="s">
        <v>6</v>
      </c>
      <c r="Q2" s="806"/>
      <c r="R2" s="806"/>
      <c r="S2" s="806"/>
      <c r="T2" s="806"/>
      <c r="U2" s="806"/>
      <c r="V2" s="806"/>
      <c r="W2" s="806"/>
      <c r="X2" s="806"/>
      <c r="Y2" s="806"/>
      <c r="Z2" s="806"/>
      <c r="AA2" s="806"/>
      <c r="AB2" s="806"/>
      <c r="AC2" s="809"/>
    </row>
    <row r="3" spans="1:29" ht="13.8" thickBot="1">
      <c r="A3" s="6"/>
      <c r="B3" s="197" t="s">
        <v>230</v>
      </c>
      <c r="C3" s="197" t="s">
        <v>7</v>
      </c>
      <c r="D3" s="188" t="s">
        <v>8</v>
      </c>
      <c r="E3" s="197" t="s">
        <v>9</v>
      </c>
      <c r="F3" s="197" t="s">
        <v>10</v>
      </c>
      <c r="G3" s="197" t="s">
        <v>11</v>
      </c>
      <c r="H3" s="197" t="s">
        <v>12</v>
      </c>
      <c r="I3" s="197" t="s">
        <v>13</v>
      </c>
      <c r="J3" s="197" t="s">
        <v>14</v>
      </c>
      <c r="K3" s="197" t="s">
        <v>15</v>
      </c>
      <c r="L3" s="197" t="s">
        <v>16</v>
      </c>
      <c r="M3" s="197" t="s">
        <v>17</v>
      </c>
      <c r="N3" s="7" t="s">
        <v>18</v>
      </c>
      <c r="P3" s="8"/>
      <c r="Q3" s="197" t="s">
        <v>230</v>
      </c>
      <c r="R3" s="197" t="s">
        <v>7</v>
      </c>
      <c r="S3" s="188" t="s">
        <v>8</v>
      </c>
      <c r="T3" s="197" t="s">
        <v>9</v>
      </c>
      <c r="U3" s="197" t="s">
        <v>10</v>
      </c>
      <c r="V3" s="197" t="s">
        <v>11</v>
      </c>
      <c r="W3" s="197" t="s">
        <v>12</v>
      </c>
      <c r="X3" s="197" t="s">
        <v>13</v>
      </c>
      <c r="Y3" s="197" t="s">
        <v>14</v>
      </c>
      <c r="Z3" s="197" t="s">
        <v>15</v>
      </c>
      <c r="AA3" s="197" t="s">
        <v>16</v>
      </c>
      <c r="AB3" s="197" t="s">
        <v>17</v>
      </c>
      <c r="AC3" s="9" t="s">
        <v>19</v>
      </c>
    </row>
    <row r="4" spans="1:29" ht="19.8" thickBot="1">
      <c r="A4" s="503" t="s">
        <v>228</v>
      </c>
      <c r="B4" s="504">
        <f>AVERAGE(B7:B18)</f>
        <v>68.083333333333329</v>
      </c>
      <c r="C4" s="504">
        <f t="shared" ref="C4:M4" si="0">AVERAGE(C7:C18)</f>
        <v>55.916666666666664</v>
      </c>
      <c r="D4" s="504">
        <f t="shared" si="0"/>
        <v>60.75</v>
      </c>
      <c r="E4" s="504">
        <f t="shared" si="0"/>
        <v>102.45454545454545</v>
      </c>
      <c r="F4" s="504">
        <f t="shared" si="0"/>
        <v>184.81818181818181</v>
      </c>
      <c r="G4" s="504">
        <f t="shared" si="0"/>
        <v>405.27272727272725</v>
      </c>
      <c r="H4" s="504">
        <f t="shared" si="0"/>
        <v>614.90909090909088</v>
      </c>
      <c r="I4" s="504">
        <f t="shared" si="0"/>
        <v>875.18181818181813</v>
      </c>
      <c r="J4" s="504">
        <f t="shared" si="0"/>
        <v>564.72727272727275</v>
      </c>
      <c r="K4" s="504">
        <f t="shared" si="0"/>
        <v>363.72727272727275</v>
      </c>
      <c r="L4" s="504">
        <f t="shared" si="0"/>
        <v>207</v>
      </c>
      <c r="M4" s="504">
        <f t="shared" si="0"/>
        <v>134.81818181818181</v>
      </c>
      <c r="N4" s="504">
        <f>AVERAGE(N7:N18)</f>
        <v>3639.7272727272725</v>
      </c>
      <c r="O4" s="10"/>
      <c r="P4" s="505" t="str">
        <f>+A4</f>
        <v>12-21年月平均</v>
      </c>
      <c r="Q4" s="504">
        <f>AVERAGE(Q7:Q18)</f>
        <v>8.1666666666666661</v>
      </c>
      <c r="R4" s="504">
        <f t="shared" ref="R4:AC4" si="1">AVERAGE(R7:R18)</f>
        <v>8.75</v>
      </c>
      <c r="S4" s="504">
        <f t="shared" si="1"/>
        <v>13</v>
      </c>
      <c r="T4" s="504">
        <f t="shared" si="1"/>
        <v>6.9090909090909092</v>
      </c>
      <c r="U4" s="504">
        <f t="shared" si="1"/>
        <v>9.8181818181818183</v>
      </c>
      <c r="V4" s="504">
        <f t="shared" si="1"/>
        <v>9.0909090909090917</v>
      </c>
      <c r="W4" s="504">
        <f t="shared" si="1"/>
        <v>8.1818181818181817</v>
      </c>
      <c r="X4" s="504">
        <f t="shared" si="1"/>
        <v>11.545454545454545</v>
      </c>
      <c r="Y4" s="504">
        <f t="shared" si="1"/>
        <v>9.9090909090909083</v>
      </c>
      <c r="Z4" s="504">
        <f t="shared" si="1"/>
        <v>19.818181818181817</v>
      </c>
      <c r="AA4" s="504">
        <f t="shared" si="1"/>
        <v>11.636363636363637</v>
      </c>
      <c r="AB4" s="504">
        <f t="shared" si="1"/>
        <v>12.181818181818182</v>
      </c>
      <c r="AC4" s="504">
        <f t="shared" si="1"/>
        <v>131.45454545454547</v>
      </c>
    </row>
    <row r="5" spans="1:29" ht="19.8" customHeight="1" thickBot="1">
      <c r="A5" s="344"/>
      <c r="B5" s="344"/>
      <c r="C5" s="344"/>
      <c r="D5" s="11" t="s">
        <v>20</v>
      </c>
      <c r="E5" s="118"/>
      <c r="F5" s="118"/>
      <c r="G5" s="118"/>
      <c r="H5" s="118"/>
      <c r="I5" s="118"/>
      <c r="J5" s="118"/>
      <c r="K5" s="118"/>
      <c r="L5" s="118"/>
      <c r="M5" s="118"/>
      <c r="N5" s="307"/>
      <c r="O5" s="119"/>
      <c r="P5" s="189"/>
      <c r="Q5" s="189"/>
      <c r="R5" s="189"/>
      <c r="S5" s="11" t="s">
        <v>20</v>
      </c>
      <c r="T5" s="118"/>
      <c r="U5" s="118"/>
      <c r="V5" s="118"/>
      <c r="W5" s="118"/>
      <c r="X5" s="118"/>
      <c r="Y5" s="118"/>
      <c r="Z5" s="118"/>
      <c r="AA5" s="118"/>
      <c r="AB5" s="118"/>
      <c r="AC5" s="307"/>
    </row>
    <row r="6" spans="1:29" ht="19.8" customHeight="1" thickBot="1">
      <c r="A6" s="344"/>
      <c r="B6" s="344"/>
      <c r="C6" s="344"/>
      <c r="D6" s="490">
        <v>20</v>
      </c>
      <c r="E6" s="489"/>
      <c r="F6" s="489"/>
      <c r="G6" s="489"/>
      <c r="H6" s="489"/>
      <c r="I6" s="489"/>
      <c r="J6" s="489"/>
      <c r="K6" s="489"/>
      <c r="L6" s="489"/>
      <c r="M6" s="489"/>
      <c r="N6" s="481"/>
      <c r="O6" s="119"/>
      <c r="P6" s="189"/>
      <c r="Q6" s="189"/>
      <c r="R6" s="189"/>
      <c r="S6" s="490">
        <v>1</v>
      </c>
      <c r="T6" s="489"/>
      <c r="U6" s="489"/>
      <c r="V6" s="489"/>
      <c r="W6" s="489"/>
      <c r="X6" s="489"/>
      <c r="Y6" s="489"/>
      <c r="Z6" s="489"/>
      <c r="AA6" s="489"/>
      <c r="AB6" s="489"/>
      <c r="AC6" s="481"/>
    </row>
    <row r="7" spans="1:29" ht="18" customHeight="1" thickBot="1">
      <c r="A7" s="482" t="s">
        <v>264</v>
      </c>
      <c r="B7" s="500">
        <v>82</v>
      </c>
      <c r="C7" s="498">
        <v>60</v>
      </c>
      <c r="D7" s="498">
        <v>20</v>
      </c>
      <c r="E7" s="498"/>
      <c r="F7" s="498"/>
      <c r="G7" s="498"/>
      <c r="H7" s="498"/>
      <c r="I7" s="498"/>
      <c r="J7" s="498"/>
      <c r="K7" s="498"/>
      <c r="L7" s="498"/>
      <c r="M7" s="501"/>
      <c r="N7" s="499"/>
      <c r="O7" s="10"/>
      <c r="P7" s="488" t="s">
        <v>264</v>
      </c>
      <c r="Q7" s="500">
        <v>1</v>
      </c>
      <c r="R7" s="498">
        <v>1</v>
      </c>
      <c r="S7" s="498">
        <v>1</v>
      </c>
      <c r="T7" s="498"/>
      <c r="U7" s="498"/>
      <c r="V7" s="498"/>
      <c r="W7" s="498"/>
      <c r="X7" s="498"/>
      <c r="Y7" s="498"/>
      <c r="Z7" s="498"/>
      <c r="AA7" s="498"/>
      <c r="AB7" s="502"/>
      <c r="AC7" s="499"/>
    </row>
    <row r="8" spans="1:29" ht="18" customHeight="1" thickBot="1">
      <c r="A8" s="482" t="s">
        <v>229</v>
      </c>
      <c r="B8" s="491">
        <v>81</v>
      </c>
      <c r="C8" s="492">
        <v>39</v>
      </c>
      <c r="D8" s="492">
        <v>72</v>
      </c>
      <c r="E8" s="493">
        <v>89</v>
      </c>
      <c r="F8" s="493">
        <v>258</v>
      </c>
      <c r="G8" s="493">
        <v>416</v>
      </c>
      <c r="H8" s="493">
        <v>554</v>
      </c>
      <c r="I8" s="493">
        <v>568</v>
      </c>
      <c r="J8" s="493">
        <v>578</v>
      </c>
      <c r="K8" s="493">
        <v>337</v>
      </c>
      <c r="L8" s="493">
        <v>169</v>
      </c>
      <c r="M8" s="493">
        <v>168</v>
      </c>
      <c r="N8" s="494">
        <f t="shared" ref="N8:N19" si="2">SUM(B8:M8)</f>
        <v>3329</v>
      </c>
      <c r="O8" s="124" t="s">
        <v>21</v>
      </c>
      <c r="P8" s="483" t="s">
        <v>229</v>
      </c>
      <c r="Q8" s="495">
        <v>0</v>
      </c>
      <c r="R8" s="496">
        <v>5</v>
      </c>
      <c r="S8" s="496">
        <v>4</v>
      </c>
      <c r="T8" s="496">
        <v>1</v>
      </c>
      <c r="U8" s="496">
        <v>1</v>
      </c>
      <c r="V8" s="496">
        <v>1</v>
      </c>
      <c r="W8" s="496">
        <v>1</v>
      </c>
      <c r="X8" s="496">
        <v>1</v>
      </c>
      <c r="Y8" s="495">
        <v>0</v>
      </c>
      <c r="Z8" s="495">
        <v>0</v>
      </c>
      <c r="AA8" s="495">
        <v>0</v>
      </c>
      <c r="AB8" s="495">
        <v>2</v>
      </c>
      <c r="AC8" s="497">
        <f t="shared" ref="AC8:AC19" si="3">SUM(Q8:AB8)</f>
        <v>16</v>
      </c>
    </row>
    <row r="9" spans="1:29" ht="18" customHeight="1" thickBot="1">
      <c r="A9" s="345" t="s">
        <v>201</v>
      </c>
      <c r="B9" s="365">
        <v>81</v>
      </c>
      <c r="C9" s="365">
        <v>48</v>
      </c>
      <c r="D9" s="366">
        <v>71</v>
      </c>
      <c r="E9" s="365">
        <v>128</v>
      </c>
      <c r="F9" s="365">
        <v>171</v>
      </c>
      <c r="G9" s="365">
        <v>350</v>
      </c>
      <c r="H9" s="365">
        <v>569</v>
      </c>
      <c r="I9" s="365">
        <v>553</v>
      </c>
      <c r="J9" s="365">
        <v>458</v>
      </c>
      <c r="K9" s="365">
        <v>306</v>
      </c>
      <c r="L9" s="365">
        <v>220</v>
      </c>
      <c r="M9" s="366">
        <v>229</v>
      </c>
      <c r="N9" s="438">
        <f t="shared" si="2"/>
        <v>3184</v>
      </c>
      <c r="O9" s="343"/>
      <c r="P9" s="483" t="s">
        <v>200</v>
      </c>
      <c r="Q9" s="484">
        <v>1</v>
      </c>
      <c r="R9" s="484">
        <v>2</v>
      </c>
      <c r="S9" s="484">
        <v>1</v>
      </c>
      <c r="T9" s="484">
        <v>0</v>
      </c>
      <c r="U9" s="484">
        <v>0</v>
      </c>
      <c r="V9" s="484">
        <v>0</v>
      </c>
      <c r="W9" s="484">
        <v>1</v>
      </c>
      <c r="X9" s="484">
        <v>1</v>
      </c>
      <c r="Y9" s="484">
        <v>0</v>
      </c>
      <c r="Z9" s="484">
        <v>1</v>
      </c>
      <c r="AA9" s="484">
        <v>0</v>
      </c>
      <c r="AB9" s="484">
        <v>0</v>
      </c>
      <c r="AC9" s="485">
        <f t="shared" si="3"/>
        <v>7</v>
      </c>
    </row>
    <row r="10" spans="1:29" ht="18" customHeight="1" thickBot="1">
      <c r="A10" s="346" t="s">
        <v>135</v>
      </c>
      <c r="B10" s="245">
        <v>112</v>
      </c>
      <c r="C10" s="245">
        <v>85</v>
      </c>
      <c r="D10" s="245">
        <v>60</v>
      </c>
      <c r="E10" s="245">
        <v>97</v>
      </c>
      <c r="F10" s="245">
        <v>95</v>
      </c>
      <c r="G10" s="245">
        <v>305</v>
      </c>
      <c r="H10" s="245">
        <v>544</v>
      </c>
      <c r="I10" s="245">
        <v>449</v>
      </c>
      <c r="J10" s="245">
        <v>475</v>
      </c>
      <c r="K10" s="245">
        <v>505</v>
      </c>
      <c r="L10" s="245">
        <v>219</v>
      </c>
      <c r="M10" s="246">
        <v>98</v>
      </c>
      <c r="N10" s="359">
        <f t="shared" si="2"/>
        <v>3044</v>
      </c>
      <c r="O10" s="124"/>
      <c r="P10" s="483" t="s">
        <v>135</v>
      </c>
      <c r="Q10" s="306">
        <v>16</v>
      </c>
      <c r="R10" s="306">
        <v>1</v>
      </c>
      <c r="S10" s="306">
        <v>19</v>
      </c>
      <c r="T10" s="306">
        <v>3</v>
      </c>
      <c r="U10" s="306">
        <v>13</v>
      </c>
      <c r="V10" s="306">
        <v>1</v>
      </c>
      <c r="W10" s="306">
        <v>2</v>
      </c>
      <c r="X10" s="306">
        <v>2</v>
      </c>
      <c r="Y10" s="306">
        <v>0</v>
      </c>
      <c r="Z10" s="306">
        <v>24</v>
      </c>
      <c r="AA10" s="306">
        <v>4</v>
      </c>
      <c r="AB10" s="306">
        <v>2</v>
      </c>
      <c r="AC10" s="358">
        <f t="shared" si="3"/>
        <v>87</v>
      </c>
    </row>
    <row r="11" spans="1:29" ht="18" customHeight="1" thickBot="1">
      <c r="A11" s="347" t="s">
        <v>30</v>
      </c>
      <c r="B11" s="308">
        <v>84</v>
      </c>
      <c r="C11" s="308">
        <v>100</v>
      </c>
      <c r="D11" s="309">
        <v>77</v>
      </c>
      <c r="E11" s="309">
        <v>80</v>
      </c>
      <c r="F11" s="165">
        <v>236</v>
      </c>
      <c r="G11" s="165">
        <v>438</v>
      </c>
      <c r="H11" s="166">
        <v>631</v>
      </c>
      <c r="I11" s="165">
        <v>752</v>
      </c>
      <c r="J11" s="164">
        <v>523</v>
      </c>
      <c r="K11" s="165">
        <v>427</v>
      </c>
      <c r="L11" s="164">
        <v>253</v>
      </c>
      <c r="M11" s="310">
        <v>136</v>
      </c>
      <c r="N11" s="349">
        <f t="shared" si="2"/>
        <v>3737</v>
      </c>
      <c r="O11" s="124"/>
      <c r="P11" s="486" t="s">
        <v>22</v>
      </c>
      <c r="Q11" s="311">
        <v>7</v>
      </c>
      <c r="R11" s="311">
        <v>7</v>
      </c>
      <c r="S11" s="312">
        <v>13</v>
      </c>
      <c r="T11" s="312">
        <v>3</v>
      </c>
      <c r="U11" s="312">
        <v>8</v>
      </c>
      <c r="V11" s="312">
        <v>11</v>
      </c>
      <c r="W11" s="311">
        <v>5</v>
      </c>
      <c r="X11" s="312">
        <v>11</v>
      </c>
      <c r="Y11" s="312">
        <v>9</v>
      </c>
      <c r="Z11" s="312">
        <v>9</v>
      </c>
      <c r="AA11" s="313">
        <v>20</v>
      </c>
      <c r="AB11" s="313">
        <v>37</v>
      </c>
      <c r="AC11" s="356">
        <f t="shared" si="3"/>
        <v>140</v>
      </c>
    </row>
    <row r="12" spans="1:29" ht="18" customHeight="1" thickBot="1">
      <c r="A12" s="347" t="s">
        <v>31</v>
      </c>
      <c r="B12" s="312">
        <v>41</v>
      </c>
      <c r="C12" s="312">
        <v>44</v>
      </c>
      <c r="D12" s="312">
        <v>67</v>
      </c>
      <c r="E12" s="312">
        <v>103</v>
      </c>
      <c r="F12" s="314">
        <v>311</v>
      </c>
      <c r="G12" s="312">
        <v>415</v>
      </c>
      <c r="H12" s="312">
        <v>539</v>
      </c>
      <c r="I12" s="314">
        <v>1165</v>
      </c>
      <c r="J12" s="312">
        <v>534</v>
      </c>
      <c r="K12" s="312">
        <v>297</v>
      </c>
      <c r="L12" s="311">
        <v>205</v>
      </c>
      <c r="M12" s="315">
        <v>92</v>
      </c>
      <c r="N12" s="350">
        <f t="shared" si="2"/>
        <v>3813</v>
      </c>
      <c r="O12" s="124"/>
      <c r="P12" s="487" t="s">
        <v>31</v>
      </c>
      <c r="Q12" s="312">
        <v>9</v>
      </c>
      <c r="R12" s="312">
        <v>22</v>
      </c>
      <c r="S12" s="311">
        <v>18</v>
      </c>
      <c r="T12" s="312">
        <v>9</v>
      </c>
      <c r="U12" s="316">
        <v>21</v>
      </c>
      <c r="V12" s="312">
        <v>14</v>
      </c>
      <c r="W12" s="312">
        <v>6</v>
      </c>
      <c r="X12" s="312">
        <v>13</v>
      </c>
      <c r="Y12" s="312">
        <v>7</v>
      </c>
      <c r="Z12" s="317">
        <v>81</v>
      </c>
      <c r="AA12" s="316">
        <v>31</v>
      </c>
      <c r="AB12" s="317">
        <v>37</v>
      </c>
      <c r="AC12" s="357">
        <f t="shared" si="3"/>
        <v>268</v>
      </c>
    </row>
    <row r="13" spans="1:29" ht="18" customHeight="1" thickBot="1">
      <c r="A13" s="347" t="s">
        <v>32</v>
      </c>
      <c r="B13" s="312">
        <v>57</v>
      </c>
      <c r="C13" s="311">
        <v>35</v>
      </c>
      <c r="D13" s="312">
        <v>95</v>
      </c>
      <c r="E13" s="311">
        <v>112</v>
      </c>
      <c r="F13" s="312">
        <v>131</v>
      </c>
      <c r="G13" s="14">
        <v>340</v>
      </c>
      <c r="H13" s="14">
        <v>483</v>
      </c>
      <c r="I13" s="15">
        <v>1339</v>
      </c>
      <c r="J13" s="14">
        <v>614</v>
      </c>
      <c r="K13" s="14">
        <v>349</v>
      </c>
      <c r="L13" s="14">
        <v>236</v>
      </c>
      <c r="M13" s="318">
        <v>68</v>
      </c>
      <c r="N13" s="349">
        <f t="shared" si="2"/>
        <v>3859</v>
      </c>
      <c r="O13" s="124"/>
      <c r="P13" s="487" t="s">
        <v>32</v>
      </c>
      <c r="Q13" s="312">
        <v>19</v>
      </c>
      <c r="R13" s="312">
        <v>12</v>
      </c>
      <c r="S13" s="312">
        <v>8</v>
      </c>
      <c r="T13" s="311">
        <v>12</v>
      </c>
      <c r="U13" s="312">
        <v>7</v>
      </c>
      <c r="V13" s="312">
        <v>15</v>
      </c>
      <c r="W13" s="14">
        <v>16</v>
      </c>
      <c r="X13" s="318">
        <v>12</v>
      </c>
      <c r="Y13" s="311">
        <v>16</v>
      </c>
      <c r="Z13" s="312">
        <v>6</v>
      </c>
      <c r="AA13" s="311">
        <v>12</v>
      </c>
      <c r="AB13" s="311">
        <v>6</v>
      </c>
      <c r="AC13" s="356">
        <f t="shared" si="3"/>
        <v>141</v>
      </c>
    </row>
    <row r="14" spans="1:29" ht="18" customHeight="1" thickBot="1">
      <c r="A14" s="347" t="s">
        <v>33</v>
      </c>
      <c r="B14" s="319">
        <v>68</v>
      </c>
      <c r="C14" s="312">
        <v>42</v>
      </c>
      <c r="D14" s="312">
        <v>44</v>
      </c>
      <c r="E14" s="311">
        <v>75</v>
      </c>
      <c r="F14" s="311">
        <v>135</v>
      </c>
      <c r="G14" s="311">
        <v>448</v>
      </c>
      <c r="H14" s="312">
        <v>507</v>
      </c>
      <c r="I14" s="312">
        <v>808</v>
      </c>
      <c r="J14" s="316">
        <v>795</v>
      </c>
      <c r="K14" s="311">
        <v>313</v>
      </c>
      <c r="L14" s="311">
        <v>246</v>
      </c>
      <c r="M14" s="311">
        <v>143</v>
      </c>
      <c r="N14" s="349">
        <f t="shared" si="2"/>
        <v>3624</v>
      </c>
      <c r="O14" s="124"/>
      <c r="P14" s="487" t="s">
        <v>33</v>
      </c>
      <c r="Q14" s="321">
        <v>9</v>
      </c>
      <c r="R14" s="312">
        <v>16</v>
      </c>
      <c r="S14" s="312">
        <v>12</v>
      </c>
      <c r="T14" s="311">
        <v>6</v>
      </c>
      <c r="U14" s="322">
        <v>7</v>
      </c>
      <c r="V14" s="322">
        <v>14</v>
      </c>
      <c r="W14" s="312">
        <v>9</v>
      </c>
      <c r="X14" s="312">
        <v>14</v>
      </c>
      <c r="Y14" s="312">
        <v>9</v>
      </c>
      <c r="Z14" s="312">
        <v>9</v>
      </c>
      <c r="AA14" s="322">
        <v>8</v>
      </c>
      <c r="AB14" s="322">
        <v>7</v>
      </c>
      <c r="AC14" s="356">
        <f t="shared" si="3"/>
        <v>120</v>
      </c>
    </row>
    <row r="15" spans="1:29" ht="18" hidden="1" customHeight="1" thickBot="1">
      <c r="A15" s="13" t="s">
        <v>34</v>
      </c>
      <c r="B15" s="323">
        <v>71</v>
      </c>
      <c r="C15" s="323">
        <v>97</v>
      </c>
      <c r="D15" s="323">
        <v>61</v>
      </c>
      <c r="E15" s="324">
        <v>105</v>
      </c>
      <c r="F15" s="324">
        <v>198</v>
      </c>
      <c r="G15" s="324">
        <v>442</v>
      </c>
      <c r="H15" s="325">
        <v>790</v>
      </c>
      <c r="I15" s="16">
        <v>674</v>
      </c>
      <c r="J15" s="16">
        <v>594</v>
      </c>
      <c r="K15" s="324">
        <v>275</v>
      </c>
      <c r="L15" s="324">
        <v>133</v>
      </c>
      <c r="M15" s="324">
        <v>108</v>
      </c>
      <c r="N15" s="349">
        <f t="shared" si="2"/>
        <v>3548</v>
      </c>
      <c r="O15" s="10"/>
      <c r="P15" s="348" t="s">
        <v>34</v>
      </c>
      <c r="Q15" s="323">
        <v>7</v>
      </c>
      <c r="R15" s="323">
        <v>13</v>
      </c>
      <c r="S15" s="323">
        <v>12</v>
      </c>
      <c r="T15" s="324">
        <v>11</v>
      </c>
      <c r="U15" s="324">
        <v>12</v>
      </c>
      <c r="V15" s="324">
        <v>15</v>
      </c>
      <c r="W15" s="324">
        <v>20</v>
      </c>
      <c r="X15" s="324">
        <v>15</v>
      </c>
      <c r="Y15" s="324">
        <v>15</v>
      </c>
      <c r="Z15" s="324">
        <v>20</v>
      </c>
      <c r="AA15" s="324">
        <v>9</v>
      </c>
      <c r="AB15" s="324">
        <v>7</v>
      </c>
      <c r="AC15" s="355">
        <f t="shared" si="3"/>
        <v>156</v>
      </c>
    </row>
    <row r="16" spans="1:29" ht="13.8" hidden="1" thickBot="1">
      <c r="A16" s="18" t="s">
        <v>35</v>
      </c>
      <c r="B16" s="321">
        <v>38</v>
      </c>
      <c r="C16" s="324">
        <v>19</v>
      </c>
      <c r="D16" s="324">
        <v>38</v>
      </c>
      <c r="E16" s="324">
        <v>203</v>
      </c>
      <c r="F16" s="324">
        <v>146</v>
      </c>
      <c r="G16" s="324">
        <v>439</v>
      </c>
      <c r="H16" s="325">
        <v>964</v>
      </c>
      <c r="I16" s="325">
        <v>1154</v>
      </c>
      <c r="J16" s="324">
        <v>423</v>
      </c>
      <c r="K16" s="324">
        <v>388</v>
      </c>
      <c r="L16" s="324">
        <v>176</v>
      </c>
      <c r="M16" s="324">
        <v>143</v>
      </c>
      <c r="N16" s="326">
        <f t="shared" si="2"/>
        <v>4131</v>
      </c>
      <c r="O16" s="10"/>
      <c r="P16" s="17" t="s">
        <v>35</v>
      </c>
      <c r="Q16" s="324">
        <v>7</v>
      </c>
      <c r="R16" s="324">
        <v>7</v>
      </c>
      <c r="S16" s="324">
        <v>8</v>
      </c>
      <c r="T16" s="324">
        <v>12</v>
      </c>
      <c r="U16" s="324">
        <v>9</v>
      </c>
      <c r="V16" s="324">
        <v>6</v>
      </c>
      <c r="W16" s="324">
        <v>11</v>
      </c>
      <c r="X16" s="324">
        <v>8</v>
      </c>
      <c r="Y16" s="324">
        <v>16</v>
      </c>
      <c r="Z16" s="324">
        <v>40</v>
      </c>
      <c r="AA16" s="324">
        <v>17</v>
      </c>
      <c r="AB16" s="324">
        <v>16</v>
      </c>
      <c r="AC16" s="324">
        <f t="shared" si="3"/>
        <v>157</v>
      </c>
    </row>
    <row r="17" spans="1:31" ht="13.8" hidden="1" thickBot="1">
      <c r="A17" s="327" t="s">
        <v>36</v>
      </c>
      <c r="B17" s="16">
        <v>49</v>
      </c>
      <c r="C17" s="16">
        <v>63</v>
      </c>
      <c r="D17" s="16">
        <v>50</v>
      </c>
      <c r="E17" s="16">
        <v>71</v>
      </c>
      <c r="F17" s="16">
        <v>144</v>
      </c>
      <c r="G17" s="16">
        <v>374</v>
      </c>
      <c r="H17" s="121">
        <v>729</v>
      </c>
      <c r="I17" s="121">
        <v>1097</v>
      </c>
      <c r="J17" s="121">
        <v>650</v>
      </c>
      <c r="K17" s="16">
        <v>397</v>
      </c>
      <c r="L17" s="16">
        <v>192</v>
      </c>
      <c r="M17" s="16">
        <v>217</v>
      </c>
      <c r="N17" s="326">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4">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0">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28">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29">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28">
        <f t="shared" si="3"/>
        <v>296</v>
      </c>
    </row>
    <row r="20" spans="1:31">
      <c r="A20" s="21"/>
      <c r="B20" s="330"/>
      <c r="C20" s="330"/>
      <c r="D20" s="330"/>
      <c r="E20" s="330"/>
      <c r="F20" s="330"/>
      <c r="G20" s="330"/>
      <c r="H20" s="330"/>
      <c r="I20" s="330"/>
      <c r="J20" s="330"/>
      <c r="K20" s="330"/>
      <c r="L20" s="330"/>
      <c r="M20" s="330"/>
      <c r="N20" s="22"/>
      <c r="O20" s="10"/>
      <c r="P20" s="23"/>
      <c r="Q20" s="331"/>
      <c r="R20" s="331"/>
      <c r="S20" s="331"/>
      <c r="T20" s="331"/>
      <c r="U20" s="331"/>
      <c r="V20" s="331"/>
      <c r="W20" s="331"/>
      <c r="X20" s="331"/>
      <c r="Y20" s="331"/>
      <c r="Z20" s="331"/>
      <c r="AA20" s="331"/>
      <c r="AB20" s="331"/>
      <c r="AC20" s="330"/>
    </row>
    <row r="21" spans="1:31" ht="13.5" customHeight="1">
      <c r="A21" s="810" t="s">
        <v>354</v>
      </c>
      <c r="B21" s="811"/>
      <c r="C21" s="811"/>
      <c r="D21" s="811"/>
      <c r="E21" s="811"/>
      <c r="F21" s="811"/>
      <c r="G21" s="811"/>
      <c r="H21" s="811"/>
      <c r="I21" s="811"/>
      <c r="J21" s="811"/>
      <c r="K21" s="811"/>
      <c r="L21" s="811"/>
      <c r="M21" s="811"/>
      <c r="N21" s="812"/>
      <c r="O21" s="10"/>
      <c r="P21" s="810" t="str">
        <f>+A21</f>
        <v>※2023年 第9週（2/27～3/5） 現在</v>
      </c>
      <c r="Q21" s="811"/>
      <c r="R21" s="811"/>
      <c r="S21" s="811"/>
      <c r="T21" s="811"/>
      <c r="U21" s="811"/>
      <c r="V21" s="811"/>
      <c r="W21" s="811"/>
      <c r="X21" s="811"/>
      <c r="Y21" s="811"/>
      <c r="Z21" s="811"/>
      <c r="AA21" s="811"/>
      <c r="AB21" s="811"/>
      <c r="AC21" s="812"/>
    </row>
    <row r="22" spans="1:31" ht="13.8" thickBot="1">
      <c r="A22" s="427" t="s">
        <v>243</v>
      </c>
      <c r="B22" s="10"/>
      <c r="C22" s="10"/>
      <c r="D22" s="10"/>
      <c r="E22" s="10"/>
      <c r="F22" s="10"/>
      <c r="G22" s="10" t="s">
        <v>21</v>
      </c>
      <c r="H22" s="10"/>
      <c r="I22" s="10"/>
      <c r="J22" s="10"/>
      <c r="K22" s="10"/>
      <c r="L22" s="10"/>
      <c r="M22" s="10"/>
      <c r="N22" s="25"/>
      <c r="O22" s="10"/>
      <c r="P22" s="428" t="s">
        <v>242</v>
      </c>
      <c r="Q22" s="10"/>
      <c r="R22" s="10"/>
      <c r="S22" s="10"/>
      <c r="T22" s="10"/>
      <c r="U22" s="10"/>
      <c r="V22" s="10"/>
      <c r="W22" s="10"/>
      <c r="X22" s="10"/>
      <c r="Y22" s="10"/>
      <c r="Z22" s="10"/>
      <c r="AA22" s="10"/>
      <c r="AB22" s="10"/>
      <c r="AC22" s="27"/>
    </row>
    <row r="23" spans="1:31" ht="17.25" customHeight="1" thickBot="1">
      <c r="A23" s="24"/>
      <c r="B23" s="332" t="s">
        <v>222</v>
      </c>
      <c r="C23" s="10"/>
      <c r="D23" s="424" t="s">
        <v>283</v>
      </c>
      <c r="E23" s="28"/>
      <c r="F23" s="10"/>
      <c r="G23" s="10" t="s">
        <v>21</v>
      </c>
      <c r="H23" s="10"/>
      <c r="I23" s="10"/>
      <c r="J23" s="10"/>
      <c r="K23" s="10"/>
      <c r="L23" s="10"/>
      <c r="M23" s="10"/>
      <c r="N23" s="25"/>
      <c r="O23" s="124" t="s">
        <v>21</v>
      </c>
      <c r="P23" s="211"/>
      <c r="Q23" s="333" t="s">
        <v>223</v>
      </c>
      <c r="R23" s="797" t="s">
        <v>233</v>
      </c>
      <c r="S23" s="798"/>
      <c r="T23" s="417" t="s">
        <v>239</v>
      </c>
      <c r="U23" s="417"/>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212</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47"/>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4"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224</v>
      </c>
      <c r="R38" s="158"/>
      <c r="S38" s="158"/>
      <c r="T38" s="158"/>
      <c r="U38" s="158"/>
      <c r="V38" s="158"/>
      <c r="W38" s="158"/>
      <c r="X38" s="158"/>
    </row>
    <row r="39" spans="1:29">
      <c r="Q39" s="158" t="s">
        <v>225</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H14" sqref="H14"/>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112</v>
      </c>
    </row>
    <row r="2" spans="2:7" ht="17.25" customHeight="1" thickBot="1">
      <c r="B2" t="s">
        <v>399</v>
      </c>
      <c r="D2" s="815"/>
      <c r="E2" s="816"/>
    </row>
    <row r="3" spans="2:7" ht="16.5" customHeight="1" thickBot="1">
      <c r="B3" s="102" t="s">
        <v>113</v>
      </c>
      <c r="C3" s="258" t="s">
        <v>114</v>
      </c>
      <c r="D3" s="190" t="s">
        <v>216</v>
      </c>
    </row>
    <row r="4" spans="2:7" ht="17.25" customHeight="1" thickBot="1">
      <c r="B4" s="103" t="s">
        <v>115</v>
      </c>
      <c r="C4" s="132" t="s">
        <v>400</v>
      </c>
      <c r="D4" s="104"/>
    </row>
    <row r="5" spans="2:7" ht="17.25" customHeight="1">
      <c r="B5" s="817" t="s">
        <v>173</v>
      </c>
      <c r="C5" s="820" t="s">
        <v>213</v>
      </c>
      <c r="D5" s="821"/>
    </row>
    <row r="6" spans="2:7" ht="19.2" customHeight="1">
      <c r="B6" s="818"/>
      <c r="C6" s="822" t="s">
        <v>214</v>
      </c>
      <c r="D6" s="823"/>
      <c r="G6" s="216"/>
    </row>
    <row r="7" spans="2:7" ht="19.95" customHeight="1">
      <c r="B7" s="818"/>
      <c r="C7" s="259" t="s">
        <v>215</v>
      </c>
      <c r="D7" s="260"/>
      <c r="G7" s="216"/>
    </row>
    <row r="8" spans="2:7" ht="19.95" customHeight="1" thickBot="1">
      <c r="B8" s="819"/>
      <c r="C8" s="218" t="s">
        <v>217</v>
      </c>
      <c r="D8" s="217"/>
      <c r="G8" s="216"/>
    </row>
    <row r="9" spans="2:7" ht="34.200000000000003" customHeight="1" thickBot="1">
      <c r="B9" s="105" t="s">
        <v>116</v>
      </c>
      <c r="C9" s="824" t="s">
        <v>401</v>
      </c>
      <c r="D9" s="825"/>
    </row>
    <row r="10" spans="2:7" ht="69" customHeight="1" thickBot="1">
      <c r="B10" s="106" t="s">
        <v>117</v>
      </c>
      <c r="C10" s="826" t="s">
        <v>404</v>
      </c>
      <c r="D10" s="827"/>
    </row>
    <row r="11" spans="2:7" ht="59.4" customHeight="1" thickBot="1">
      <c r="B11" s="107"/>
      <c r="C11" s="108" t="s">
        <v>405</v>
      </c>
      <c r="D11" s="226" t="s">
        <v>403</v>
      </c>
      <c r="F11" s="1" t="s">
        <v>21</v>
      </c>
    </row>
    <row r="12" spans="2:7" ht="42.6" customHeight="1" thickBot="1">
      <c r="B12" s="105" t="s">
        <v>235</v>
      </c>
      <c r="C12" s="110" t="s">
        <v>402</v>
      </c>
      <c r="D12" s="109"/>
    </row>
    <row r="13" spans="2:7" ht="105" customHeight="1" thickBot="1">
      <c r="B13" s="111" t="s">
        <v>118</v>
      </c>
      <c r="C13" s="112" t="s">
        <v>406</v>
      </c>
      <c r="D13" s="187" t="s">
        <v>407</v>
      </c>
      <c r="F13" t="s">
        <v>29</v>
      </c>
    </row>
    <row r="14" spans="2:7" ht="79.2" customHeight="1" thickBot="1">
      <c r="B14" s="113" t="s">
        <v>119</v>
      </c>
      <c r="C14" s="813" t="s">
        <v>408</v>
      </c>
      <c r="D14" s="814"/>
    </row>
    <row r="15" spans="2:7" ht="17.25" customHeight="1"/>
    <row r="16" spans="2:7" ht="17.25" customHeight="1">
      <c r="C16" s="426"/>
      <c r="D16" s="1" t="s">
        <v>212</v>
      </c>
    </row>
    <row r="17" spans="2:5">
      <c r="C17" s="1" t="s">
        <v>29</v>
      </c>
    </row>
    <row r="18" spans="2:5">
      <c r="E18" s="1" t="s">
        <v>21</v>
      </c>
    </row>
    <row r="21" spans="2:5">
      <c r="B21" s="101" t="s">
        <v>21</v>
      </c>
    </row>
    <row r="29" spans="2:5">
      <c r="D29" s="1" t="s">
        <v>236</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9　ノロウイルス関連情報 </vt:lpstr>
      <vt:lpstr>9  衛生訓話</vt:lpstr>
      <vt:lpstr>9　新型コロナウイルス情報</vt:lpstr>
      <vt:lpstr>9　食中毒記事等 </vt:lpstr>
      <vt:lpstr>9　海外情報</vt:lpstr>
      <vt:lpstr>9　感染症統計</vt:lpstr>
      <vt:lpstr>8　感染症情報</vt:lpstr>
      <vt:lpstr>9 食品回収</vt:lpstr>
      <vt:lpstr>9　食品表示</vt:lpstr>
      <vt:lpstr>9　 残留農薬　等 </vt:lpstr>
      <vt:lpstr>'8　感染症情報'!Print_Area</vt:lpstr>
      <vt:lpstr>'9  衛生訓話'!Print_Area</vt:lpstr>
      <vt:lpstr>'9　 残留農薬　等 '!Print_Area</vt:lpstr>
      <vt:lpstr>'9　ノロウイルス関連情報 '!Print_Area</vt:lpstr>
      <vt:lpstr>'9　海外情報'!Print_Area</vt:lpstr>
      <vt:lpstr>'9　感染症統計'!Print_Area</vt:lpstr>
      <vt:lpstr>'9　食中毒記事等 '!Print_Area</vt:lpstr>
      <vt:lpstr>'9 食品回収'!Print_Area</vt:lpstr>
      <vt:lpstr>'9　食品表示'!Print_Area</vt:lpstr>
      <vt:lpstr>スポンサー公告!Print_Area</vt:lpstr>
      <vt:lpstr>'9　 残留農薬　等 '!Print_Titles</vt:lpstr>
      <vt:lpstr>'9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2023-03-12T03:50:55Z</dcterms:modified>
</cp:coreProperties>
</file>