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xr:revisionPtr revIDLastSave="0" documentId="13_ncr:1_{11ADC837-BB7F-4515-9266-AF4C562F88F4}" xr6:coauthVersionLast="47" xr6:coauthVersionMax="47" xr10:uidLastSave="{00000000-0000-0000-0000-000000000000}"/>
  <bookViews>
    <workbookView xWindow="-108" yWindow="-108" windowWidth="23256" windowHeight="12456" firstSheet="1" activeTab="4" xr2:uid="{00000000-000D-0000-FFFF-FFFF00000000}"/>
  </bookViews>
  <sheets>
    <sheet name="ヘッドライン" sheetId="78" state="hidden" r:id="rId1"/>
    <sheet name="スポンサー公告" sheetId="115" r:id="rId2"/>
    <sheet name="40　ノロウイルス関連情報 " sheetId="101" r:id="rId3"/>
    <sheet name="40  衛生訓話" sheetId="116" r:id="rId4"/>
    <sheet name="40　新型コロナウイルス情報" sheetId="82" r:id="rId5"/>
    <sheet name="40　食中毒記事等 " sheetId="29" r:id="rId6"/>
    <sheet name="40　海外情報" sheetId="31" r:id="rId7"/>
    <sheet name="38　感染症情報" sheetId="103" state="hidden" r:id="rId8"/>
    <sheet name="40　感染症統計" sheetId="106" r:id="rId9"/>
    <sheet name="40 食品回収" sheetId="60" r:id="rId10"/>
    <sheet name="40　食品表示" sheetId="34" r:id="rId11"/>
    <sheet name="40残留農薬　等 " sheetId="35" r:id="rId12"/>
  </sheets>
  <definedNames>
    <definedName name="_xlnm._FilterDatabase" localSheetId="2" hidden="1">'40　ノロウイルス関連情報 '!$A$22:$G$75</definedName>
    <definedName name="_xlnm._FilterDatabase" localSheetId="5" hidden="1">'40　食中毒記事等 '!$A$1:$D$1</definedName>
    <definedName name="_xlnm._FilterDatabase" localSheetId="11" hidden="1">'40残留農薬　等 '!$A$1:$C$1</definedName>
    <definedName name="_xlnm.Print_Area" localSheetId="7">'38　感染症情報'!$A$1:$E$21</definedName>
    <definedName name="_xlnm.Print_Area" localSheetId="3">'40  衛生訓話'!$A$1:$M$25</definedName>
    <definedName name="_xlnm.Print_Area" localSheetId="2">'40　ノロウイルス関連情報 '!$A$1:$N$84</definedName>
    <definedName name="_xlnm.Print_Area" localSheetId="6">'40　海外情報'!$A$1:$C$43</definedName>
    <definedName name="_xlnm.Print_Area" localSheetId="8">'40　感染症統計'!$A$1:$AC$36</definedName>
    <definedName name="_xlnm.Print_Area" localSheetId="5">'40　食中毒記事等 '!$A$1:$D$6</definedName>
    <definedName name="_xlnm.Print_Area" localSheetId="9">'40 食品回収'!$A$1:$E$35</definedName>
    <definedName name="_xlnm.Print_Area" localSheetId="10">'40　食品表示'!$A$1:$N$18</definedName>
    <definedName name="_xlnm.Print_Area" localSheetId="11">'40残留農薬　等 '!$A$1:$A$19</definedName>
    <definedName name="_xlnm.Print_Area" localSheetId="1">スポンサー公告!$A$1:$Y$30</definedName>
    <definedName name="_xlnm.Print_Titles" localSheetId="5">'40　食中毒記事等 '!$1:$1</definedName>
    <definedName name="_xlnm.Print_Titles" localSheetId="11">'40残留農薬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4" i="106" l="1"/>
  <c r="K4" i="106"/>
  <c r="B24" i="101"/>
  <c r="B25" i="101"/>
  <c r="B26" i="101"/>
  <c r="B27" i="101"/>
  <c r="B28" i="101"/>
  <c r="B29" i="101"/>
  <c r="B30" i="101"/>
  <c r="B31" i="101"/>
  <c r="B32" i="101"/>
  <c r="B33" i="101"/>
  <c r="B34" i="101"/>
  <c r="B35" i="101"/>
  <c r="B36" i="101"/>
  <c r="B37" i="101"/>
  <c r="B38" i="101"/>
  <c r="B39" i="101"/>
  <c r="B40" i="101"/>
  <c r="B41" i="101"/>
  <c r="B42" i="101"/>
  <c r="B43" i="101"/>
  <c r="B45" i="101"/>
  <c r="B46" i="101"/>
  <c r="B47" i="101"/>
  <c r="B48" i="101"/>
  <c r="B49" i="101"/>
  <c r="B50" i="101"/>
  <c r="B51" i="101"/>
  <c r="B52" i="101"/>
  <c r="B53" i="101"/>
  <c r="B54" i="101"/>
  <c r="B56" i="101"/>
  <c r="B57" i="101"/>
  <c r="B58" i="101"/>
  <c r="B59" i="101"/>
  <c r="B60" i="101"/>
  <c r="B61" i="101"/>
  <c r="B62" i="101"/>
  <c r="B63" i="101"/>
  <c r="B64" i="101"/>
  <c r="B65" i="101"/>
  <c r="B66" i="101"/>
  <c r="B67" i="101"/>
  <c r="B68" i="101"/>
  <c r="B69" i="101"/>
  <c r="B17" i="78"/>
  <c r="B9" i="78" l="1"/>
  <c r="I14" i="82" l="1"/>
  <c r="C13" i="78"/>
  <c r="B13" i="78"/>
  <c r="B11" i="78"/>
  <c r="I18" i="82"/>
  <c r="I15" i="82"/>
  <c r="I16" i="82"/>
  <c r="I17" i="82"/>
  <c r="I19" i="82"/>
  <c r="I20" i="82"/>
  <c r="I21" i="82"/>
  <c r="I22" i="82"/>
  <c r="I23" i="82"/>
  <c r="Y4" i="106"/>
  <c r="X4" i="106"/>
  <c r="C14" i="78" l="1"/>
  <c r="B14"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B23" i="101" s="1"/>
  <c r="B12" i="78" l="1"/>
  <c r="P11" i="82" l="1"/>
  <c r="L30" i="82" l="1"/>
  <c r="K28" i="82"/>
  <c r="K29" i="82"/>
  <c r="K30" i="82"/>
  <c r="I30" i="82"/>
  <c r="L27" i="82"/>
  <c r="B15" i="78" l="1"/>
  <c r="B4" i="106"/>
  <c r="C4" i="106"/>
  <c r="D4" i="106"/>
  <c r="E4" i="106"/>
  <c r="F4" i="106"/>
  <c r="G4" i="106"/>
  <c r="H4" i="106"/>
  <c r="I4" i="106"/>
  <c r="J4" i="106"/>
  <c r="L4" i="106"/>
  <c r="M4" i="106"/>
  <c r="P4" i="106"/>
  <c r="Q4" i="106"/>
  <c r="AC4" i="106" s="1"/>
  <c r="R4" i="106"/>
  <c r="S4" i="106"/>
  <c r="T4" i="106"/>
  <c r="U4" i="106"/>
  <c r="V4" i="106"/>
  <c r="W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B10" i="78"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<sst xmlns="http://schemas.openxmlformats.org/spreadsheetml/2006/main" count="666" uniqueCount="456">
  <si>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</si>
  <si>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</si>
  <si>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</si>
  <si>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</si>
  <si>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</si>
  <si>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</si>
  <si>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</si>
  <si>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</si>
  <si>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</si>
  <si>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</si>
  <si>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</si>
  <si>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</si>
  <si>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</si>
  <si>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</si>
  <si>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</si>
  <si>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</si>
  <si>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</si>
  <si>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</si>
  <si>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</si>
  <si>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</si>
  <si>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</si>
  <si>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</si>
  <si>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</si>
  <si>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</si>
  <si>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</si>
  <si>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</si>
  <si>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</si>
  <si>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</si>
  <si>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</si>
  <si>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</si>
  <si>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</si>
  <si>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</si>
  <si>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</si>
  <si>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</si>
  <si>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</si>
  <si>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</si>
  <si>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</si>
  <si>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</si>
  <si>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</si>
  <si>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</si>
  <si>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</si>
  <si>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</si>
  <si>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</si>
  <si>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</si>
  <si>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</si>
  <si>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</si>
  <si>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</si>
  <si>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</si>
  <si>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</si>
  <si>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</si>
  <si>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</si>
  <si>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</si>
  <si>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</si>
  <si>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</si>
  <si>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</si>
  <si>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</si>
  <si>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</si>
  <si>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</si>
  <si>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</si>
  <si>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</si>
  <si>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</si>
  <si>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</si>
  <si>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</si>
  <si>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</si>
  <si>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</si>
  <si>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</si>
  <si>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</si>
  <si>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</si>
  <si>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</si>
  <si>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</si>
  <si>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</si>
  <si>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</si>
  <si>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</si>
  <si>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</si>
  <si>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</si>
  <si>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</si>
  <si>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</si>
  <si>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</si>
  <si>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</si>
  <si>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</si>
  <si>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</si>
  <si>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</si>
  <si>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</si>
  <si>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</si>
  <si>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</si>
  <si>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</si>
  <si>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</si>
  <si>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</si>
  <si>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</si>
  <si>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</si>
  <si>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</si>
  <si>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</si>
  <si>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</si>
  <si>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</si>
  <si>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</si>
  <si>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</si>
  <si>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</si>
  <si>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</si>
  <si>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</si>
  <si>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</si>
  <si>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</si>
  <si>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</si>
  <si>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</si>
  <si>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</si>
  <si>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</si>
  <si>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</si>
  <si>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</si>
  <si>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</si>
  <si>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</si>
  <si>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</si>
  <si>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</si>
  <si>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</si>
  <si>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</si>
  <si>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</si>
  <si>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</si>
  <si>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</si>
  <si>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</si>
  <si>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</si>
  <si>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</si>
  <si>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</si>
  <si>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</si>
  <si>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</si>
  <si>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</si>
  <si>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</si>
  <si>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</si>
  <si>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</si>
  <si>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</si>
  <si>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</si>
  <si>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</si>
  <si>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</si>
  <si>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</si>
  <si>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</si>
  <si>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</si>
  <si>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</si>
  <si>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</si>
  <si>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</si>
  <si>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</si>
  <si>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</si>
  <si>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</si>
  <si>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</si>
  <si>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</si>
  <si>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</si>
  <si>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</si>
  <si>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</si>
  <si>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</si>
  <si>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</si>
  <si>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</si>
  <si>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</si>
  <si>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</si>
  <si>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</si>
  <si>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</si>
  <si>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</si>
  <si>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</si>
  <si>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</si>
  <si>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</si>
  <si>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</si>
  <si>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</si>
  <si>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</si>
  <si>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</si>
  <si>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</si>
  <si>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</si>
  <si>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</si>
  <si>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</si>
  <si>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</si>
  <si>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</si>
  <si>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</si>
  <si>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</si>
  <si>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</si>
  <si>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</si>
  <si>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</si>
  <si>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</si>
  <si>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</si>
  <si>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</si>
  <si>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</si>
  <si>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</si>
  <si>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</si>
  <si>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</si>
  <si>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</si>
  <si>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</si>
  <si>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</si>
  <si>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</si>
  <si>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</si>
  <si>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</si>
  <si>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</si>
  <si>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</si>
  <si>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</si>
  <si>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</si>
  <si>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</si>
  <si>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</si>
  <si>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</si>
  <si>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</si>
  <si>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</si>
  <si>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</si>
  <si>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</si>
  <si>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</si>
  <si>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</si>
  <si>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</si>
  <si>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</si>
  <si>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</si>
  <si>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</si>
  <si>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</si>
  <si>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</si>
  <si>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</si>
  <si>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</si>
  <si>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</si>
  <si>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</si>
  <si>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</si>
  <si>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</si>
  <si>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</si>
  <si>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</si>
  <si>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</si>
  <si>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</si>
  <si>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</si>
  <si>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</si>
  <si>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</si>
  <si>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</si>
  <si>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</si>
  <si>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</si>
  <si>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</si>
  <si>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</si>
  <si>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</si>
  <si>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</si>
  <si>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</si>
  <si>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</si>
  <si>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</si>
  <si>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</si>
  <si>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</si>
  <si>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</si>
  <si>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</si>
  <si>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</si>
  <si>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</si>
  <si>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</si>
  <si>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</si>
  <si>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</si>
  <si>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</si>
  <si>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</si>
  <si>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</si>
  <si>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</si>
  <si>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</si>
  <si>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</si>
  <si>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</si>
  <si>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</si>
  <si>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</si>
  <si>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</si>
  <si>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</si>
  <si>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</si>
  <si>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</si>
  <si>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</si>
  <si>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</si>
  <si>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</si>
  <si>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</si>
  <si>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</si>
  <si>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</si>
  <si>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</si>
  <si>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</si>
  <si>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</si>
  <si>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</si>
  <si>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</si>
  <si>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</si>
  <si>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</si>
  <si>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</si>
  <si>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</si>
  <si>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</si>
  <si>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</si>
  <si>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</si>
  <si>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</si>
  <si>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</si>
  <si>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</si>
  <si>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</si>
  <si>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例年並み</t>
    <rPh sb="0" eb="3">
      <t>レイネンナ</t>
    </rPh>
    <phoneticPr fontId="106"/>
  </si>
  <si>
    <t>　コロナ渦</t>
    <rPh sb="4" eb="5">
      <t>ウズ</t>
    </rPh>
    <phoneticPr fontId="5"/>
  </si>
  <si>
    <t>結核例183</t>
    <phoneticPr fontId="5"/>
  </si>
  <si>
    <t>腸チフス1例 感染地域：国内・国外不明
パラチフス1例 感染地域：インド</t>
    <phoneticPr fontId="106"/>
  </si>
  <si>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</si>
  <si>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</si>
  <si>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</si>
  <si>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2022/39週</t>
    <phoneticPr fontId="5"/>
  </si>
  <si>
    <t>2022年 第38週（9月19日〜 9月25日）</t>
    <phoneticPr fontId="106"/>
  </si>
  <si>
    <t>年齢群：‌1歳（3例）、2歳（3例）、3歳（4例）、4歳（1例）、6歳（1例）、8歳（1例）、　9歳（3例）、10代（5例）、20代（9例）、30代（11例）、40代（4例）、50代（5例）、60代（7例）、70代（5例）、80代（1例）</t>
    <phoneticPr fontId="106"/>
  </si>
  <si>
    <t xml:space="preserve">腸管出血性大腸菌感染症63例（有症者47例、うちHUS 3例）
感染地域：国内52例、国内・国外不明11例
国内の感染地域：‌群馬県9例、東京都5例、愛知県5例、大阪府4例、福岡県4例、北海道3例、栃木県2例、埼玉県2例、岐阜県2例、兵庫県2例、青森県1例、山形県1例、茨城県1例、
千葉県1例、石川県1例、岡山県1例、山口県1例、宮崎県1例、群馬県/千葉県/静岡県1例、国内（都道府県不明）5例
</t>
    <phoneticPr fontId="106"/>
  </si>
  <si>
    <t>血清群・毒素型：‌O157 VT1・VT2（25例）、O157 VT2（6例）、O111 VT1（4例）、O26 VT1（3例）、
O111VT1・VT2（2例）、O121 VT2（2例）、O157VT1（2例）、O8 VT2（2例）、O103 VT1（1例）、O128 VT1・VT2（1例）、O128 VT2（1例）、
O146 VT2（1例）、O148 VT1（1例）、O91
VT2（1例）、その他・不明（11例）
累積報告数：2,481例（有症者1,708例、うちHUS 34例．死亡2例）</t>
    <phoneticPr fontId="106"/>
  </si>
  <si>
    <t>E型肝炎5例 感染地域（感染源）：‌宮城県2例（不明2例）、北海道1例（焼肉）、
国内（都道府県不明）2例（不明2例）</t>
    <phoneticPr fontId="106"/>
  </si>
  <si>
    <t>レジオネラ症40例（肺炎型40例）
感染地域：‌栃木県3例、新潟県2例、島根県2例、北海道1例、埼玉県1例、千葉県1例、東京都1例、神奈川県1例、　福井県1例、長野県1例、静岡県1例、愛知県1例、滋賀県1例、大阪府1例、兵庫県1例、奈良県1例、徳島県1例、　鹿児島県1例、神奈川県/山梨県/静岡県1例、
国内（都道府県不明）3例、国内・国外不明14例年齢群：50代（8例）、60代（14例）、70代（11例）、80代（5例）、
90代以上（2例）　　累積報告数：1,544例</t>
    <phoneticPr fontId="106"/>
  </si>
  <si>
    <t>アメーバ赤痢5例（腸管アメーバ症5例）
感染地域：‌福岡県1例、国内（都道府県不明）2例、国内・国外不明2例
感染経路：‌性的接触3例（異性間2例、異性間・同性間不明1例）、その他・不明2例</t>
    <phoneticPr fontId="106"/>
  </si>
  <si>
    <t>回収</t>
  </si>
  <si>
    <t>回収＆返金/交換</t>
  </si>
  <si>
    <t>回収＆返金</t>
  </si>
  <si>
    <t>いなげや</t>
  </si>
  <si>
    <t>イオンリテール</t>
  </si>
  <si>
    <t>小田急商事</t>
  </si>
  <si>
    <t>神戸物産</t>
  </si>
  <si>
    <t>よくわかる！JFS-B企画講座 - YouTube</t>
  </si>
  <si>
    <t>ファクトリークリーンシステムの食品衛生e-ラーニング</t>
    <rPh sb="15" eb="19">
      <t>ショクヒンエイセイ</t>
    </rPh>
    <phoneticPr fontId="33"/>
  </si>
  <si>
    <t xml:space="preserve"> GⅡ　39週　0例</t>
    <rPh sb="6" eb="7">
      <t>シュウ</t>
    </rPh>
    <phoneticPr fontId="5"/>
  </si>
  <si>
    <t xml:space="preserve"> GⅡ　40週　0例</t>
    <rPh sb="9" eb="10">
      <t>レイ</t>
    </rPh>
    <phoneticPr fontId="5"/>
  </si>
  <si>
    <t>2022/40週</t>
    <phoneticPr fontId="5"/>
  </si>
  <si>
    <t>今週のニュース（Noroｖｉｒｕｓ）　(10/10-10/16)</t>
    <rPh sb="0" eb="2">
      <t>コンシュウ</t>
    </rPh>
    <phoneticPr fontId="5"/>
  </si>
  <si>
    <t>※2022年 第40週（10/3～10/9） 現在</t>
    <phoneticPr fontId="5"/>
  </si>
  <si>
    <t>食中毒情報　(10/10-10/16)</t>
    <rPh sb="0" eb="3">
      <t>ショクチュウドク</t>
    </rPh>
    <rPh sb="3" eb="5">
      <t>ジョウホウ</t>
    </rPh>
    <phoneticPr fontId="5"/>
  </si>
  <si>
    <t>海外情報　(10/10-10/16)</t>
    <rPh sb="0" eb="2">
      <t>カイガイ</t>
    </rPh>
    <rPh sb="2" eb="4">
      <t>ジョウホウ</t>
    </rPh>
    <phoneticPr fontId="5"/>
  </si>
  <si>
    <t>食品リコール・回収情報
(10/10-10/16)</t>
    <rPh sb="0" eb="2">
      <t>ショクヒン</t>
    </rPh>
    <rPh sb="7" eb="9">
      <t>カイシュウ</t>
    </rPh>
    <rPh sb="9" eb="11">
      <t>ジョウホウ</t>
    </rPh>
    <phoneticPr fontId="5"/>
  </si>
  <si>
    <t>三井食品工業</t>
  </si>
  <si>
    <t>エーデルワイス沖...</t>
  </si>
  <si>
    <t>マルミヤストア</t>
  </si>
  <si>
    <t>イオンフードサプ...</t>
  </si>
  <si>
    <t>KOMECOMP...</t>
  </si>
  <si>
    <t>彩裕フーズ</t>
  </si>
  <si>
    <t>ノア企画</t>
  </si>
  <si>
    <t>宝商事</t>
  </si>
  <si>
    <t>ローストピーナッツ 3商品 一部虫混入の恐れ</t>
  </si>
  <si>
    <t>アダチ製菓</t>
  </si>
  <si>
    <t>極もなか 一部カビ発生の恐れ</t>
  </si>
  <si>
    <t>ちちぶスイーツ</t>
  </si>
  <si>
    <t>秩父プリン 芋 一部異物混入の恐れ</t>
  </si>
  <si>
    <t>ＭｉＬ</t>
  </si>
  <si>
    <t>3種きのこの煮込みハンバーグ (乳成分)表記欠落</t>
  </si>
  <si>
    <t>イタリアン粉チーズ 一部カビ発生の恐れ</t>
  </si>
  <si>
    <t>千葉桜木店 にぎり寿司 一部ラベル誤貼付で表示欠落</t>
  </si>
  <si>
    <t>ＲＯＯＴＳ</t>
  </si>
  <si>
    <t>桃農家の桃カレー中辛 シール不良で菌混入の恐れ</t>
  </si>
  <si>
    <t>タイヨー</t>
  </si>
  <si>
    <t>阿見店 国産若鶏モモ正肉 一部消費期限誤表示</t>
  </si>
  <si>
    <t>ハローデイ</t>
  </si>
  <si>
    <t>くまもと店 米久 ハンバーグステーキ 期限,保存温度誤表示</t>
  </si>
  <si>
    <t>噴火湾湾口産 殻付きほたて貝 一部ラベル誤貼付で誤表示</t>
  </si>
  <si>
    <t>一般社団法人和田...</t>
  </si>
  <si>
    <t>ショウゲンジ(コムソウ) 一部放射性物質基準値超過</t>
  </si>
  <si>
    <t>殿畑双葉堂</t>
  </si>
  <si>
    <t>ビスマン、プチ・ビスマン 一部乳成分表示欠落</t>
  </si>
  <si>
    <t>くろだ</t>
  </si>
  <si>
    <t>うずの香(茎わかめ佃煮) 一部アレルギー表示欠落</t>
  </si>
  <si>
    <t>茶郎本舗</t>
  </si>
  <si>
    <t>どら焼 一部アレルギー(乳)表示欠落</t>
  </si>
  <si>
    <t>オリジン東秀</t>
  </si>
  <si>
    <t>冷凍餃子10個入 一部表示欠落,誤表示</t>
  </si>
  <si>
    <t>しそ生姜 一部保存料基準超過使用</t>
  </si>
  <si>
    <t>業務スーパー 黒にんにく 一部にカビ発生の恐れ</t>
  </si>
  <si>
    <t>沖縄花珊瑚アソート 一部アレルゲン表示欠落</t>
  </si>
  <si>
    <t>鶴崎森店 プルコギビーフ 一部消費期限誤表示</t>
  </si>
  <si>
    <t>オーガニックラム骨付きロースステーキ用他 消費期限誤表示</t>
  </si>
  <si>
    <t>FROZEN LIME LEAF 一部残留農薬基準超過</t>
  </si>
  <si>
    <t>南部純鶏もも唐揚げ 一部特定原材料(小麦)表示欠落</t>
  </si>
  <si>
    <t>ミニパンセット 一部アレルゲン(アーモンド)表示欠落</t>
  </si>
  <si>
    <t>本物杏仁と皮まで食べられるメイヤーレモン 一部期限誤表示</t>
  </si>
  <si>
    <t>白身魚のふわらか豆腐 一部ラベル誤貼付で表示欠落</t>
  </si>
  <si>
    <t>彩り和ラスク5枚入 一部賞味期限誤表示</t>
  </si>
  <si>
    <t>弁当を食べた男女50人食中毒　愛知のクラシックカーフェスティバル</t>
    <phoneticPr fontId="16"/>
  </si>
  <si>
    <t>愛知県</t>
    <rPh sb="0" eb="3">
      <t>アイチケン</t>
    </rPh>
    <phoneticPr fontId="16"/>
  </si>
  <si>
    <t>10月9日、愛知県長久手市で開かれたクラシックカーのイベントで、トヨタ博物館のレストランが製造した弁当を食べた50人に食中毒の症状が確認されました。　愛知県によりますと、10月9日のトヨタ博物館クラシックカー・フェスティバルで、愛・地球博記念公園に配達された弁当を食べた6歳から76歳の男女50人が下痢や腹痛などの症状を訴えました。
　50人はクラシックカーのオーナーの家族やスタッフなどで、重い症状の人はいませんでした。
　弁当は、長久手市のトヨタ博物館にあるレストラン「AVIEW（アビュー）」が製造し、イベント会場の愛・地球博記念公園に届けたもので、焼き魚や煮物などが入っていました。保健所は、レストランを14日付けで営業禁止処分とし、ウイルスや細菌の特定を進めています。</t>
    <phoneticPr fontId="16"/>
  </si>
  <si>
    <t>https://news.yahoo.co.jp/articles/6771fda4194829f6309c44d0a41ef89e838b81b1</t>
    <phoneticPr fontId="16"/>
  </si>
  <si>
    <t>東海テレビ</t>
    <rPh sb="0" eb="2">
      <t>トウカイ</t>
    </rPh>
    <phoneticPr fontId="16"/>
  </si>
  <si>
    <t>八戸市で２人食中毒　複数店利用　すでに回復</t>
    <phoneticPr fontId="16"/>
  </si>
  <si>
    <t>八戸市保健所は１４日、八戸市内の飲食店を利用した市民２人がカンピロバクターによる食中毒にかかったと発表しました。
　八戸市保健所によりますと先月３０日に八戸市内の複数の飲食店を利用した市民４人のうち２人が下痢や腹痛、発熱などの症状を訴えました。
　受診した医療機関から連絡を受けた保健所が調べたところ患者から「カンピロバクター・ジェジュニ」が検出され食中毒と断定しました。
　２人はすでに回復しているということです。　原因となった食品と飲食店は特定できていません。
　２人は飲食店でとりわさや焼き鳥、馬刺しの握り寿司やサンマの刺し身などを食べたということです。
　八戸市保健所は食中毒の予防のため肉を中心部まで加熱し使用した調理器具の十分な洗浄や消毒を呼びかけています</t>
    <phoneticPr fontId="16"/>
  </si>
  <si>
    <t>日テレニュース</t>
    <rPh sb="0" eb="1">
      <t>ニッ</t>
    </rPh>
    <phoneticPr fontId="16"/>
  </si>
  <si>
    <t>八戸市</t>
    <rPh sb="0" eb="3">
      <t>ハチノヘシ</t>
    </rPh>
    <phoneticPr fontId="16"/>
  </si>
  <si>
    <t>https://news.ntv.co.jp/nnn/1085j8tvkf3fh0hkewm</t>
    <phoneticPr fontId="16"/>
  </si>
  <si>
    <t>東ミンドロ州サブラヤン町の公立学校で、ルンピアを食べた生徒と教師らが食中毒</t>
    <phoneticPr fontId="16"/>
  </si>
  <si>
    <t xml:space="preserve">月曜日の朝、西ミンドロ州サブラヤンにあるサンフランシスコ小学校の 76 人の生徒が、食中毒の疑いがあるため、さまざまな病院に運ばれました。サブラヤン市保健担当官のメルディー・ソリアーノ博士によると、学校でメリエンダ料理を販売しているバランガイの医療従事者から購入したルンピアを食べた後、生徒たちは嘔吐と脱水症状を経験しました。しかし、ソリアーノ博士は、76 人の学生のうち 23 人だけが治療のために病院に入院したと述べました。「これまでのところ、主治医によると重症例はありません」と彼女は言いました。ソリアーノ博士はまた、生徒に起こったのと同じように嘔吐を経験した6人の教師がいると言いました.「食品の取り扱い、または誰が食品をどのように扱ったかを調査します」と彼女は言いました。「私たちのインタビューによると、食品は日曜日の夜に調理され、ラップされて冷蔵庫に入れられ、朝の5:30に揚げられました」と市の保健担当官は付け加えました.ソリアーノ博士は、何人かの学生はすでに病院から退院したと言いました。
コメントを求めた教育省は、事件を調査すると述べた。
Read more:  https://tribune.net.ph/2022/10/10/76-students-experience-food-poisoning-in-occidental-mindoro/
Read more Daily Tribune stories at: https://tribune.net.ph/
</t>
    <phoneticPr fontId="16"/>
  </si>
  <si>
    <t>https://tribune-net-ph.translate.goog/2022/10/10/76-students-experience-food-poisoning-in-occidental-mindoro/?_x_tr_sl=en&amp;_x_tr_tl=ja&amp;_x_tr_hl=ja&amp;_x_tr_pto=sc</t>
    <phoneticPr fontId="16"/>
  </si>
  <si>
    <t>フィリピン</t>
    <phoneticPr fontId="16"/>
  </si>
  <si>
    <t>tribunehl</t>
    <phoneticPr fontId="16"/>
  </si>
  <si>
    <t>食中毒の発生について（令和４年１０月１４日）</t>
    <phoneticPr fontId="16"/>
  </si>
  <si>
    <t>令和４年１０月６日（木）１７時３０分頃、松阪市内の住民から松阪保健所へ、９月２７日（火）に松阪市内で行われた会合に出席した複数名が、下痢や発熱等の食中毒様症状を呈している旨の通報がありました。松阪保健所が調査したところ、患者らは会合において出された弁当を喫食しており、当該弁当を喫食した２０名中１３名が同様の症状を呈していることが判明しました。当該弁当は津市内の飲食店で調理されており、当該飲食店を所管する津保健所は、有症者１３名の共通の食事が他にないこと、有症者の便からサルモネラ属菌が検出されたこと、患者を診察した医師から食中毒の届出があったことから、当該施設が提供した食事が原因の食中毒と断定し、本日付けで営業禁止処分としました。なお、患者は全員快方に向かっています。</t>
    <phoneticPr fontId="16"/>
  </si>
  <si>
    <t>三重県</t>
    <rPh sb="0" eb="3">
      <t>ミエケン</t>
    </rPh>
    <phoneticPr fontId="16"/>
  </si>
  <si>
    <t>三重県公表</t>
    <rPh sb="0" eb="5">
      <t>ミエケンコウヒョウ</t>
    </rPh>
    <phoneticPr fontId="16"/>
  </si>
  <si>
    <t>https://www.pref.mie.lg.jp/TOPICS/m0014700206.htm</t>
    <phoneticPr fontId="16"/>
  </si>
  <si>
    <t>折り詰め弁当を食べて36人が食中毒　下痢や発熱　沖縄市の店を5日間営業停止</t>
    <phoneticPr fontId="16"/>
  </si>
  <si>
    <t>沖縄</t>
    <rPh sb="0" eb="2">
      <t>オキナワ</t>
    </rPh>
    <phoneticPr fontId="16"/>
  </si>
  <si>
    <t>沖縄タイムス</t>
    <rPh sb="0" eb="2">
      <t>オキナワ</t>
    </rPh>
    <phoneticPr fontId="16"/>
  </si>
  <si>
    <t>沖縄県衛生薬務課は12日、沖縄市の弁当店の折り詰めを食べた36人が下痢や発熱などの食中毒症状を訴え、うち9人の便からサルモネラ属菌が検出されたと発表した。中部保健所は同日から5日間、この業者を営業停止処分にした。
症状が出たのは9月26日に折り詰めを食べた後。うち80代女性が入院したが、症状は回復傾向にある。県は調理工程で汚染が広がった可能性もあるとみている。今年に入り、県内では速報値で11件92人の食中毒が確認されている。</t>
    <phoneticPr fontId="16"/>
  </si>
  <si>
    <t>https://news.yahoo.co.jp/articles/29a049a3b9f5591d382232374105dd0339d57499</t>
    <phoneticPr fontId="16"/>
  </si>
  <si>
    <t>クワズイモによる食中毒について</t>
    <phoneticPr fontId="16"/>
  </si>
  <si>
    <t>令和4年10月3日、大分県内でクワズイモによる食中毒が発生しました。
有毒植物であるクワズイモが誤って食用のハスイモ（テンジク）として流通・販売され、小売店で当該植物を購入した客が喫食したところ、口腔内のかぶれを呈する事例がありました。種類の判定のできない野草は、　みみ「採らない」、「食べない」、「売らない」、「人にあげない」！
山菜と有毒植物が混生することがあるので、よく確認して採るようにしましょう。また、調理前にも再度確認してください。
クワズイモとは
サトイモ科の多年草で地上部（葉、葉柄）の様子が、サトイモと非常によく似ている。四国南部、九州南部～琉球、中国南部、台湾、インドシナ、インドの暖帯から亜熱帯に分布し、クワズイモ属の植物は、しばしば観葉植物として鉢植え等で栽培される。不溶性のシュウ酸カルシウムを含んでいて、この針状結晶による刺激により、中毒症状を発症すると考えられている。摂食後すぐに悪心、嘔吐、下痢、麻痺、皮膚炎など中毒症状を発症する。</t>
    <phoneticPr fontId="16"/>
  </si>
  <si>
    <t>https://niigata.mypl.net/public_info/?mid=7a315284f9fa298c0ec9a4134bc33940&amp;area_no=1</t>
    <phoneticPr fontId="16"/>
  </si>
  <si>
    <t>スーパーのサンマに大量のアニサキス　「1パックに30匹以上」衝撃画像が話題</t>
    <phoneticPr fontId="16"/>
  </si>
  <si>
    <t>今が旬のサンマ、そのサンマをめぐる衝撃の画像がSNS上で話題を呼んでいる。「買う前からわかる存在感　どうやったらこんなことなる？」。スーパーのトレーにパックされたサンマには、表面に無数の白い糸状のものが……。激しい腹痛などの食中毒を引き起こす寄生虫、アニサキスに汚染されているのがうかがえる。　この投稿には、「我が家も昨日買ってきたサンマちゃんから出るわ出るわ　でも、焼いて食べましたわ」「スーパーの鮮魚コーナーで働いてますが、結構出てきますよ（笑）ちなみにアニサキス被害者でもあります　夜中本当に悶絶して泣きました（笑）」「近年クジラの数が増えてアニサキスの卵が増えているそうです。しばらくアニサキスの量は増えると思われます」「真空パックしたら、中からでてくるんです。鮮魚コーナーで働いて、得た知識です。サンマだけじゃなかったと思います。苦しくて出てくるらしいですよ。中から」など、食中毒経験者や鮮魚店の店員からも共感や注意喚起の声が多数寄せられている。
　投稿者のセイゴ@saygo0617さんによると、画像は10日に地元スーパーの鮮魚売り場で撮影したもの。パック詰め生サンマ（北海道産、加工日10月9日）が売られており、よく見るとアニサキスが大量発生していたという。
「釣り人でアニサキスには慣れているつもりでしたが、1パックに30匹以上が動いており、正直ひきました！　他のパックにもかなりの数がいました」とセイゴ@saygo0617さん。サンマは目や魚体から鮮度が落ちている状態だったといい、アニサキスを完全に除去するのは難しいものの、これほど大量のアニサキスが外に出ているのは不適切な温度管理や店舗側の目視不足も否めない。</t>
    <phoneticPr fontId="16"/>
  </si>
  <si>
    <t>https://encount.press/archives/367332/</t>
    <phoneticPr fontId="16"/>
  </si>
  <si>
    <t>時事</t>
    <rPh sb="0" eb="2">
      <t>ジジ</t>
    </rPh>
    <phoneticPr fontId="16"/>
  </si>
  <si>
    <t>-</t>
    <phoneticPr fontId="16"/>
  </si>
  <si>
    <t>　富山県は１２日、新川厚生センター管内の７０代の男女２人が毒キノコのツキヨタケを食べて食中毒になったと発表した。県内で毒キノコによる食中毒が確認されたのは２０２０年１０月以来となる。２人は黒部市内の医療機関を受診し、入院はしなかった。　県によると、２人は家族で、１１日に黒部市内の山中で採取したキノコをシイタケと間違え、自宅でキノコ炒めにして食べたところ、約３０分後に吐き気や嘔吐（おうと）の症状が出た。　県によると、キノコによる食中毒は県内では２０１３年以降６件発生し、１３人の患者が出ている。</t>
    <phoneticPr fontId="16"/>
  </si>
  <si>
    <t>富山県</t>
    <rPh sb="0" eb="2">
      <t>トヤマケン</t>
    </rPh>
    <phoneticPr fontId="16"/>
  </si>
  <si>
    <t>富山新聞</t>
    <rPh sb="0" eb="4">
      <t>トヤマシンブン</t>
    </rPh>
    <phoneticPr fontId="16"/>
  </si>
  <si>
    <t>https://www.hokkoku.co.jp/articles/-/878529</t>
    <phoneticPr fontId="16"/>
  </si>
  <si>
    <t>富山県内の70代男女、毒キノコで食中毒　2020年10月以来の確認</t>
    <phoneticPr fontId="16"/>
  </si>
  <si>
    <t>養老の焼き肉店で3人が食中毒　「焼肉勝ちゃん本店」を営業禁止</t>
    <phoneticPr fontId="16"/>
  </si>
  <si>
    <t>令和４年９月２５日（日）９時３０分頃、養老郡養老町内の医療機関から西濃保健所へ腸管出血性大腸菌感染症発生届の提出があり、「患者は、９月１７日（土）に養老郡養老町内の飲食店を利用している」旨、連絡があった。また、９月３０日（金）１５時頃、不破郡垂井町内の医療機関から西濃保健所へ腸管出血性大腸菌感染症発生届の提出があり、「患者は、９月１７日（土）に養老郡養老町内の飲食店を利用している」旨、連絡があった。さらに、１０月５日（水）１１時頃、三重県から当県健康福祉部へ「三重県桑名市内の医療機関から腸管出血性大腸菌感染症発生届の提出があった。患者は、９月１８日（日）に養老郡養老町内の飲食店を利用している」旨、連絡があった。
２ 概 要
西濃保健所が調査したところ、養老郡養老町内にある飲食店「焼肉 勝ちゃん 本店」を９月１７日（土）又は１８日（日）に利用した３グループ１３人のうち３人が、９月２２日（木）に腹痛、下痢、血便等の食中毒症状を呈し、医療機関に受診し、うち２人が入院していたことが判明した。
西濃保健所では、患者らに共通する食事は当該施設に限られること、患者便から腸管出血性大腸菌Ｏ１５７が検出されたこと、患者３人から検出された菌株を遺伝子解析したところ遺伝子型が一致したこと、患者を診察した医師から食中毒の届出があったことから、当該施設を原因とする食中毒と断定した。なお、患者はいずれも退院し、快方に向かっている。</t>
    <phoneticPr fontId="16"/>
  </si>
  <si>
    <t>https://biz.chunichi.co.jp/news/article/10/49716/</t>
    <phoneticPr fontId="16"/>
  </si>
  <si>
    <t>岐阜県</t>
    <rPh sb="0" eb="3">
      <t>ギフケン</t>
    </rPh>
    <phoneticPr fontId="16"/>
  </si>
  <si>
    <t>中日bizナビ</t>
    <rPh sb="0" eb="2">
      <t>チュウニチ</t>
    </rPh>
    <phoneticPr fontId="16"/>
  </si>
  <si>
    <t>新規感染者数　 131</t>
    <rPh sb="0" eb="2">
      <t>シンキ</t>
    </rPh>
    <rPh sb="2" eb="5">
      <t>カンセンシャ</t>
    </rPh>
    <rPh sb="5" eb="6">
      <t>スウ</t>
    </rPh>
    <phoneticPr fontId="5"/>
  </si>
  <si>
    <t>今週の新型コロナ 新規感染者数　世界で325万人(対前週の増減 : 12万人減少)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</si>
  <si>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325万人で感染持続 　世界は第5波が確実にピークアウト
北半球は冬から春に向かう。今年はインフルエンザが大流行した。</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カクジツ</t>
    </rPh>
    <rPh sb="41" eb="44">
      <t>キタハンキュウ</t>
    </rPh>
    <rPh sb="45" eb="46">
      <t>フユ</t>
    </rPh>
    <rPh sb="48" eb="49">
      <t>ハル</t>
    </rPh>
    <rPh sb="50" eb="51">
      <t>ム</t>
    </rPh>
    <rPh sb="54" eb="56">
      <t>コトシ</t>
    </rPh>
    <rPh sb="65" eb="68">
      <t>ダイリュウコウ</t>
    </rPh>
    <phoneticPr fontId="5"/>
  </si>
  <si>
    <t>Reported 10/16　 6:20 (前週より325万人)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</si>
  <si>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https://www.jetro.go.jp/biznews/2022/10/0af39e17dbac60b6.html</t>
    <phoneticPr fontId="16"/>
  </si>
  <si>
    <t>https://news.yahoo.co.jp/articles/0b04c8a4b51a0008d4c0f68aa98deb20acd47e4c</t>
    <phoneticPr fontId="16"/>
  </si>
  <si>
    <t>https://www.womenshealthmag.com/jp/food/a41507366/supermarkets-removing-best-before-date-labels-20221011/</t>
    <phoneticPr fontId="16"/>
  </si>
  <si>
    <t>https://nordot.app/952519907562717184</t>
    <phoneticPr fontId="16"/>
  </si>
  <si>
    <t>https://www.viet-jo.com/m/news/nikkei/221011122622.html</t>
    <phoneticPr fontId="16"/>
  </si>
  <si>
    <t>https://www.bloomberg.co.jp/news/articles/2022-10-12/RJMUSZDWRGGV01</t>
    <phoneticPr fontId="16"/>
  </si>
  <si>
    <t xml:space="preserve">イギリスの大手スーパーで「賞味期限表示」廃止の動きが広がる - Women's Health </t>
  </si>
  <si>
    <t>【悲報】韓国人「韓国産海苔から『農薬』成分が検出される！」フランスから送り返されて発覚‥　韓国の反応</t>
    <phoneticPr fontId="16"/>
  </si>
  <si>
    <t>https://odoroki.4g63evo.net/gaikoku/66770/html</t>
    <phoneticPr fontId="16"/>
  </si>
  <si>
    <t>[アンカー]韓国産海苔と青のりがフランスに輸出されて返送されたことが後になって分かりました。青のりからフランスの基準値を超える農薬成分が検出されたからですが、ところがこの成分は国内産農薬では使われていない成分でした。
[記者]韓国の代表的な海苔養殖地である全羅南道珍島郡です。珍島のある業者で作られた海苔と青のりがフランスに輸出され始めたのは8年前、2020年、フランスから信じられない通報を受けることになります。[A氏/業者代表:青のりから農薬成分が検出されたと言いました。 これは我が国にない、使わないものだと…]青のりから検出されたのは、ジウロンとプロメトリン成分、いずれも韓国の農薬では使用されていない成分です。
その後、海洋水産部が国内産の青のりを調査した結果、134製品のうち5製品がジウロンのヨーロッパ基準値を超え、最大4倍を超える製品もありました。
ジウロンの場合、海洋水産部は船舶製造に使用する防汚塗料によるものと推定しました。港湾や造船所周辺の海水から高く検出されたものです。
プロメトリンの場合は中国の影響と推定されます。海岸線付近より中国側が数値が1.5倍高く、特に中国船舶平衡水などから高く検出されたためです。
海洋水産部は2021年に法を改正し、2023年からはジウロンを防汚塗料に使用しないようにしましたが、プロメトリンに対しては何の制限もない状況です。</t>
    <phoneticPr fontId="16"/>
  </si>
  <si>
    <t>食欲の秋だからこそ食生活を改めたいと思っている人は多いはず。そんな私たちの心情と地球環境を考えて、イギリスの大手スーパーは定番アイテムのパッケージに“ちょっとした”変更を加えている。体によい食品の価格が下がる可能性も見えてきた。イギリス版ウィメンズヘルスから詳しく見ていこう。
まだ食べられるアイテムが不必要に捨てられるのを防ぐため、セインズベリーズを含むイギリスの大手スーパーは、多数の自然食品から賞味期限を取り除く。いかんせん、人間のために作られた食品の推定3分の1は捨てられる運命にある。これは、全世界の温室効果ガス排出量の約10%に相当する量。
この決断で、私たち消費者が生活費を削減し、1日5皿の野菜を摂取するのも少しは楽になるかもしれない。イギリスの一般家庭は、年間平均700ポンド（12万円弱）相当の食品を廃棄している。政府が支援する『Waste Resources Action Programme（WRAP：廃棄物資源アクションプログラム）』によると、野菜とフルーツから賞味期限を取り除けば、買い物カゴ700万個分の食品が捨てられるのを防げる見込み。
英国食品基準庁によると、“消費期限”が食品の安全性を示すのに対し、“賞味期限”は食品の品質を示すもの。つまり、消費期限を過ぎたアイテムは絶対に食べるべきではないけれど、賞味期限を過ぎたアイテムは実質上まだ食べられるということ。
その賞味期限の表示を廃止するというエコな動きを見せている大手スーパーは以下の通り。</t>
    <phoneticPr fontId="16"/>
  </si>
  <si>
    <t>ジェトロなど、トロントで日本酒セミナーと試飲商談会を開催</t>
    <phoneticPr fontId="16"/>
  </si>
  <si>
    <t>ジェトロは10月1日、日本食品海外プロモーションセンター（JFOODO）およびカナダ・オンタリオ州日本酒協会（Sake Institute of Ontario：SIO）との共催で、飲食業界関係者やメディアを対象とした日本酒セミナーと試飲商談会を開催した。本セミナーは、トロントで開催10回目を迎える日本酒啓発イベント「カンパイ・トロント」の一部として実施された。新型コロナ禍でのオンライン開催を経て、2年ぶりの対面開催となったセミナーには178人の参加登録があり、大勢の業界関係者でにぎわった。開会あいさつでジェトロ・トロント事務所の斎藤健史所長は「2021年のカナダへの日本酒の輸出額は前年比6割増、輸出量は4割増となった。第1回カンパイ・トロントが開催された2012年と比較すると、輸出額は3倍、数量は5割増となっている。この数字が示すように、SIOの努力もあり、カナダでは高品質な日本酒に対する認識と評価が確実に広がっている」と述べ、カナダでの市場拡大について説明した。セミナーでは、SIOの教育担当ディレクターで酒サムライ（注）のマイケル・トレンブリー氏が、日本酒初心者や中級者を対象としたセミナーを2回実施し、合計6種類の日本酒を試飲しながら、日本酒の持つ地域性について解説した。</t>
    <phoneticPr fontId="16"/>
  </si>
  <si>
    <t>https://www.jetro.go.jp/biznews/2022/10/62d19fe58e167f9b.html</t>
    <phoneticPr fontId="16"/>
  </si>
  <si>
    <t>魚を中心とした総合食品会社の株式会社極洋(東京都港区)は、南部メコンデルタ地方ロンアン省に同社100％出資の海外子会社「キョクヨービナフーズ(Kyokuyo Vina Foods)」を7月25日付けで設立した。「キョクヨービナフーズ」の資本金は2250億VND(約13億6000万円)。食品の製造などを手掛ける。なお、極洋はホーチミン市に駐在員事務所を設置している。海外の事業所としてはホーチミン市のほか、オランダ・アムステルダム、中国・青島、タイ・バンコク、インドネシア・スラバヤにも駐在員事務所を構えている。また、米国、中国、オランダ、タイにグループ会社を有する。</t>
    <phoneticPr fontId="16"/>
  </si>
  <si>
    <t>中国金融の中心地、上海市で飲み水不足が懸念され、市民の間でペットボトル入りの飲料水を買い急ぐ動きが広がった。中国メディアの財新グローバルは11日夜、海水が流れ込んだ主要浄水場２カ所からの水供給を一時的に減らさざるを得なくなった上海市が、供給を確保するため緊急措置を講じたと市当局者の話を引用して報じた。市の水道局はその後、家庭・産業用の水供給は「安定」しており、供給を停止もしくは制限する計画はないとする声明を発表。一部の浄水場は９月初旬から塩水の影響を受けていると説明したが、それ以外の詳細は明らかにしなかった。それでも上海市民は12日、ボトル入り飲料水の購入に走り、陸家嘴金融街のある浦東新区では幾つかのスーパーマーケットで国内ブランドの水が売り切れた。価格が高めの輸入品はまだ商品棚に残っている。
　　人口2500万人の上海市では、新型コロナウイルスの感染拡大にすでに市民が不安を募らせており、再びロックダウン（都市封鎖）されるのではとの懸念もこうした動きに拍車をかけている。
原題：Contamination Report Sparks Shanghai Rush for Bottled Water (1)　（抜粋）</t>
    <phoneticPr fontId="16"/>
  </si>
  <si>
    <t>マクドナルド、ハノイ１号店オープン</t>
    <phoneticPr fontId="16"/>
  </si>
  <si>
    <t>米ファストフード大手マクドナルドは２日、ハノイ１号店をオープンした。ホーチミン市以外での出店は初めて。店舗の前でパフォーマンスも開催され、大勢の市民や外国人旅行者らが押し寄せた。ハノイ１号店は、観光地として知られるホアンキエム湖と商業施設チャンティエン・プラザに面したホアンキエム区ハンバイ通りとハンカイ通りの交差点に立地する。地元紙ベトナム・インベストメント・レビュー（ＶＩＲ）電子版によると、店舗の敷地面積は400平方メートル。スタッフは100人余りに上るという。ベトナムでマクドナルドのフランチャイズ権を持つグッド・デイ・ホスピタリティーは、2014年２月にホーチミン市にベトナム１号店をオープン。現在、同市に16店舗を展開しているが、ハノイを含む他都市にはこれまで進出していなかった。</t>
    <phoneticPr fontId="16"/>
  </si>
  <si>
    <t>https://www.nna.jp/news/1695834?id=1695834</t>
    <phoneticPr fontId="16"/>
  </si>
  <si>
    <t>サントリーホールディングスと、同社子会社の蒸留酒メーカーのビームサントリーは10月6日、米国ニューヨーク市内に新たな拠点を開設したと発表外部サイトへ、新しいウィンドウで開きますした。新拠点はサントリーのニューヨークオフィスとビームサントリーのグローバル本社として機能し、150人以上の従業員を雇用する見込みとしている。今回の発表について、サントリーホールディングス社長の新浪剛史氏は「サントリーが真のグローバル企業として、世界有数の大都市にオフィスを開設したことは歴史的な出来事だ」と述べている。また、ビームサントリーの社長兼最高経営責任者（CEO）のアルバート・バラディ氏は、グローバル本社をニューヨークに選定した理由について「世界で最も刺激的で常に進化している都市の1つであり、当社の従業員が消費者の動向や『物事が起こる場所』、つまり、われわれが現場と呼んでいる場所に近づくことができる」と、顧客との近さが決め手の1つだとしている。
発表によると、今回開設する拠点はフラットアイアン地区に立地し、オフィスのデザインや備品によって、同社が重視する東洋と西洋の美学が体現される。オフィス内には、東京に拠点を置くサントリー美術館がキュレーションするデジタルアートが展示され、ウイスキーの試飲を行えるバーエリアやテイスティングルームなども設けている。発表を受けて、ニューヨーク市のエリック・アダムス市長は「ビームサントリーの新しいグローバル本社の開設は、ニューヨーク市の経済回復の新たな兆しだ」「サントリーグループのようなグローバルブランドにとって、ニューヨークはグローバルビジネスを成長させる上で最適な場所であることを示している」とコメントしている（「ビジネスワイヤ」10月6日）。
米国では、日本製ウイスキーの人気が上昇傾向にある。アルコール飲料販売サイトのドリズリー（Drizly）によると、スコッチなど高価格帯のウイスキーに比べ、日本製ウイスキーはミレニアル世代やZ世代を中心とした若年層の消費者に人気が高く、同社では特にニューヨークやロサンゼルスなどの大都市に住む顧客から支持されているという。また、世界のワインやビール、スピリッツの市場調査会社IWSRによると、2021年から2025年の米国での日本製ウイスキーの販売量は毎年約16％増加すると推定しており、今後も堅調に推移すると見込まれている。</t>
    <phoneticPr fontId="16"/>
  </si>
  <si>
    <t>コロナ禍が落ち着いた状況にあるいま、韓国で、サントリーウイスキーの角瓶の争奪戦が起きている。筆者も8～9月、ソウルや京畿道（キョンギド）の百貨店や大型スーパーなど10カ所以上を見てまわったが、サントリーの角瓶は購入できなかった。辛うじて見つけた店では、値段がとんでもないことに？
　韓国の主婦たちが利用するインターネットコミュニティーに「サントリーのウイスキーはどこに行けば買えますか」というコメントをよく目にする。現在、この問い合わせに答えを書ける韓国人はいない。むしろ「私も知りたい」「買いたいけど、どこに売っているのか分かりません」などのコメントが相次いでいる。
　サントリーウイスキーをめぐってなにが起こっているのだろうか。
　韓国でのサントリーウイスキー人気を牽引（けんいん）したのはハイボールだった。韓国の若者が日本を旅行中、ハイボールに魅了された。韓国には国産の有名なウイスキーブランドはなく、輸入ウイスキーが主流だ。“サントリーウイスキーホリック”を自称するKさん（30）はこういう。
「欧米のウイスキーは味が濃く、ハイボールに向かない気がする。そこへいくと、日本のウイスキーでつくるハイボールは味が優しく、レモン果汁とも合う」
　新型コロナウイルスも後押しした。外食を控え、家でハイボールを作って飲む若者が急増。特に最近、あるバラエティー番組で有名な芸能人が家でハイボールを作って飲んでいることが話題になった。SNS上にはこの芸能人の独特なハイボールのつくり方をまねた写真が多数、アップされた。　韓国で売られているサントリーのウイスキーは、700ミリリットルの角瓶1種類しかない。価格も日本の3倍近い3万9800ウォン（約4094円）で売られていた。しかし店で飲むことを思えば……ということだろうか。韓国関税庁が今年6月ごろに発表した統計でも日本ウイスキー人気がうかがえる。輸入量は、2018～20年は60～70トン台だったが、21年には142．4トンとほぼ倍増した。</t>
    <phoneticPr fontId="16"/>
  </si>
  <si>
    <t>ニュージーランドのアーダン首相は11日、牛などの家畜のげっぷや尿によって温室効果ガスを排出する農家に直接課税する計画を発表した。2025年までに導入したい意向。世界初の取り組みとしている。NZは世界最大の乳製品輸出国。農業団体は「価格競争力を失い、産業空洞化を招く」と猛反発している。
　NZの農家は乳牛と肉牛計1千万頭以上を飼育。人口の2倍以上に相当する。牛はメタンや亜酸化窒素を出し、NZ全体の温室効果ガスの約半分は農場から排出されているという。　税収は、家畜によるガス排出を減らす新技術の研究開発や排出削減に取り組む農家への奨励金に充てる。</t>
    <phoneticPr fontId="16"/>
  </si>
  <si>
    <t>韓国</t>
    <rPh sb="0" eb="2">
      <t>カンコク</t>
    </rPh>
    <phoneticPr fontId="16"/>
  </si>
  <si>
    <t>カナダ</t>
    <phoneticPr fontId="16"/>
  </si>
  <si>
    <t>ニュージ-ランド</t>
    <phoneticPr fontId="16"/>
  </si>
  <si>
    <t>ベトナム</t>
    <phoneticPr fontId="16"/>
  </si>
  <si>
    <t>中國</t>
    <rPh sb="0" eb="2">
      <t>チュウゴク</t>
    </rPh>
    <phoneticPr fontId="16"/>
  </si>
  <si>
    <t>米国</t>
    <rPh sb="0" eb="2">
      <t>ベイコク</t>
    </rPh>
    <phoneticPr fontId="16"/>
  </si>
  <si>
    <t>韓国でサントリー角瓶が争奪戦に　700ミリリットルが4千円超！　ネットでは「どこで買えますか？」</t>
    <phoneticPr fontId="16"/>
  </si>
  <si>
    <t>NZ、牛のげっぷに課税へ　25年、農業団体は猛反発</t>
    <phoneticPr fontId="16"/>
  </si>
  <si>
    <t xml:space="preserve">総合食品会社の極洋、ベトナム子会社を設立 ［日系］ </t>
    <phoneticPr fontId="16"/>
  </si>
  <si>
    <t xml:space="preserve">上海市民、ボトル入り飲料水の購入に走る－浄水場に海水との報道で </t>
    <phoneticPr fontId="16"/>
  </si>
  <si>
    <t xml:space="preserve">サントリーホールディングスとビームサントリー、米ニューヨーク市に新拠点開設(日本、米国) </t>
    <phoneticPr fontId="16"/>
  </si>
  <si>
    <t>残留農薬　(10/10-10/16)</t>
    <phoneticPr fontId="16"/>
  </si>
  <si>
    <t>食品表示　(10/10-10/16)</t>
    <rPh sb="0" eb="2">
      <t>ショクヒン</t>
    </rPh>
    <rPh sb="2" eb="4">
      <t>ヒョウジ</t>
    </rPh>
    <phoneticPr fontId="5"/>
  </si>
  <si>
    <t>機能性表示食10/16  現在　5,893品目です　</t>
    <phoneticPr fontId="16"/>
  </si>
  <si>
    <t>消費者庁、クルミの表示義務化へ　アレルギー症例の急増で</t>
    <phoneticPr fontId="16"/>
  </si>
  <si>
    <t>消費者庁は１３日、アレルギー物質を含むとして加工食品に表示を義務付ける品目に、近年アレルギー症例の増えている「クルミ」を新たに加えるとした食品表示基準の一部改正案をホームページで公表した。１１月１２日までパブリックコメント（意見公募）を実施し、本年度中にも内閣府の消費者委員会食品表示部会に諮問する。
現在の制度で表示が義務付けられているのは、エビ、カニ、小麦、そば、卵、乳、落花生の７品目で、クルミや大豆など２１品目は表示を推奨する品目となっている。
消費者庁が約３年ごとに実施する実態調査によると、急激な血圧低下や意識障害を引き起こすアナフィラキシーショックなどクルミによる何らかの症例は、２０２１年度は４６３例と全体の７・６％で、１８年度の５・２％から急増。鶏卵、牛乳、小麦に次いで４番目に多く、エビやカニよりも多かった。クルミの消費量が増えたことが関係している可能性が指摘されている。
　食品表示部会が今年６月、発症数や重篤度を踏まえ義務化する方向で一致し、手続きを進めていた。</t>
    <phoneticPr fontId="16"/>
  </si>
  <si>
    <t>新たな遺伝子組換え表示制度、2023年4月施行。概要と食品メーカーの対応ポイント</t>
    <phoneticPr fontId="16"/>
  </si>
  <si>
    <t>2017年度に実施された遺伝子組換え表示に関する検討会の内容に基づいて法改正が完了し、新たな制度が2023年4月1日から施行される。日本における輸入農産物の遺伝子組換え比率は高く、事業者は新制度の施行に伴い、新たな表示基準に従った食品表示の変更を求められることになる。
今回の施行背景や制度の施行までに食品メーカーが対応すべきことについて、農林水産消費安全技術センター（FAMIC）　本部　表示監視部　表示指導課　主任調査官　井口 潤氏が解説する。
1.新たな遺伝子組換え表示制度
まずは日本における遺伝子組換え作物の流通状況や制度の検討・改正内容などを説明する。
①遺伝子組換え食品をめぐる状況
日本では飼料用や食用油、甘味料等の原料として、とうもろこしや大豆、セイヨウナタネ、ワタなどの遺伝子組換え農産物が輸入されている。輸入先の国の中でシェアが高いのは米国であり、米国内の農産物の遺伝子組換え比率は非常に高い。
②遺伝子組換え表示制度の検討・改正内容
遺伝子組換え表示制度の改正が検討された背景や、これまでの制度内容、新制度の施行に伴う事業者の対応ポイントなどをみていこう。遺伝子組換え表示制度は平成12年に始まった。当時は、遺伝子組換えの表示が義務付けられた農産物は、大豆、とうもろこし、ばれいしょ、なたね、綿実の5種類だった。続いて、平成17年度にアルファルファ及びアルファルファを主な原材料とするもの、平成18年度にてん菜及びてん菜（調理用）を主な原材料とするもの、平成23年度にパパイヤ及びパパイヤを主な原材料とするものの、合計3種類が追加された。
また、平成13年度には高オレイン酸遺伝子組換え大豆及びその加工品、平成19年度には高リシン遺伝子組換えとうもろこし及びその加工品といった、いわゆる第二世代の遺伝子組換え品についても、安全性が確認され流通が許可されたため、表示義務が課せられた。</t>
    <phoneticPr fontId="16"/>
  </si>
  <si>
    <t>流通相関図から振り返る「食品スーパーの動向や異業種の参入について」</t>
    <phoneticPr fontId="16"/>
  </si>
  <si>
    <t>「リテイルマニア」と題して、流通にかかわる最新トピックや業界動向を「ゆるく」お伝えしていきます。
リテイルマニア　シーズン１　Part２では「食品スーパーの動向や異業種の参入について」と題して、各企業を深掘りしています。 ロピア、ライフ、ヤオコーなどの注目企業やフード＆ドラッグで注目されるドラッグストア業界について語ります。</t>
    <phoneticPr fontId="16"/>
  </si>
  <si>
    <t>食欲の秋だからこそ食生活を改めたいと思っている人は多いはず。そんな私たちの心情と地球環境を考えて、イギリスの大手スーパーは定番アイテムのパッケージに“ちょっとした”変更を加えている。体によい食品の価格が下がる可能性も見えてきた。イギリス版ウィメンズヘルスから詳しく見ていこう。まだ食べられるアイテムが不必要に捨てられるのを防ぐため、セインズベリーズを含むイギリスの大手スーパーは、多数の自然食品から賞味期限を取り除く。いかんせん、人間のために作られた食品の推定3分の1は捨てられる運命にある。これは、全世界の温室効果ガス排出量の約10%に相当する量。
この決断で、私たち消費者が生活費を削減し、1日5皿の野菜を摂取するのも少しは楽になるかもしれない。イギリスの一般家庭は、年間平均700ポンド（12万円弱）相当の食品を廃棄している。政府が支援する『Waste Resources Action Programme（WRAP：廃棄物資源アクションプログラム）』によると、野菜とフルーツから賞味期限を取り除けば、買い物カゴ700万個分の食品が捨てられるのを防げる見込み。英国食品基準庁によると、“消費期限”が食品の安全性を示すのに対し、“賞味期限”は食品の品質を示すもの。つまり、消費期限を過ぎたアイテムは絶対に食べるべきではないけれど、賞味期限を過ぎたアイテムは実質上まだ食べられるということ。
その賞味期限の表示を廃止するというエコな動きを見せている大手スーパーは以下の通り。</t>
    <phoneticPr fontId="16"/>
  </si>
  <si>
    <t>イギリスの大手スーパーで「賞味期限表示」廃止の動きが広がる</t>
    <phoneticPr fontId="16"/>
  </si>
  <si>
    <t>医者4人が「絶対に食べない」ヤバい食材20選！発がん性の危険も、美味しいものほど食べすぎ注意</t>
    <phoneticPr fontId="16"/>
  </si>
  <si>
    <t>　毎日、スーパーなどで買う食材。何げなく食べているそれらにも、健康を害する“毒”となるものが山のように存在している。身体を大事にしたいなら、何が毒なのか知っておくに越したことはない。
身体に良い食材は「加工しすぎない食事」
「人が誕生した当時から食べていたような食材が身体にいいといえるでしょうね。例えば野菜や貝類、魚、きのこなど。結局、加工しすぎない自然のものが一番なんです」　と医師の牧田善二先生は話す。油で揚げるなど高温加熱された食材は、調理されるなかで化学変化を起こし、身体にいい成分が分解されてしまったり、有毒物質ができたりする。揚げ物ばかり食べていると健康診断に引っかかるのも、なるほど当然なのだ。　では、普段の食生活で何を意識すべきか。青木竜弥先生が教えてくれた。「食生活に大事なのは、足し算と引き算。自分に足りないものを補い、余計なものはやめるという意識です。毒になるものを避けるには知識も不可欠です」
医師が避けるヤバ食材20選（1～5）
ヤバ食材1.焼き肉　よく焼けた肉にできる焦げには「アクリルアミド」という発がん性物質が含まれている
ヤバ食材2.ハム・ソーセージ　発がん性のリスクがある。
ヤバ食材3.バナナ　糖質が多い、防カビ剤（OPP、TBZ、イマザリル）
ヤバ食材4.カット野菜　　変色防止・殺菌・消毒のため『次亜塩素酸ナトリウム』
ヤバ食材5.濃縮還元ジュース　　食物繊維などの身体にいい成分はほぼ取り除かれている</t>
    <phoneticPr fontId="16"/>
  </si>
  <si>
    <t>https://news.yahoo.co.jp/articles/44c9fa04adb1fed0aa3118f95be3de6d8fd3483c</t>
    <phoneticPr fontId="16"/>
  </si>
  <si>
    <t>FROZEN LIME LEAF 一部残留農薬基準超過</t>
    <phoneticPr fontId="16"/>
  </si>
  <si>
    <t>9月15日から9月21日に販売した「FROZEN LIME LEAF(冷凍ライムリーフ)」において、パクロブトラゾールとプロピコナゾールを基準値を超えて残留するため、回収する。これまで健康被害の報告はない。(リコールプラス)
【対象】商品名:①FROZEN LIME LEAF　内容量:①30*200GRAM　形態　:袋詰め　・JANコード:①8938539915163　
【消費期限、賞味期限】・賞味期限:2025/03/24
9月15日から9月21日は個人のお客様に32CTNSを販売しました。法人のお客様に66CTNSを6箇所(群馬県、東京都、栃木県、神奈川県、兵庫県)で販売</t>
    <phoneticPr fontId="16"/>
  </si>
  <si>
    <t>https://www.foods-ch.com/anzen/kt_44580/</t>
    <phoneticPr fontId="16"/>
  </si>
  <si>
    <t>残留農薬基準超過農産物の発生のお知らせとお詫びならびに当該農産物の自主回収について</t>
    <phoneticPr fontId="16"/>
  </si>
  <si>
    <t>平素より格別なるご愛顧を賜り厚く御礼申し上げます。
このたび、「ハマッ子」直売所にて販売した農産物から食品衛生法で規定する残留農薬基準を超える農薬成分が検出されました。
現在、ホームページにてお知らせするとともに直売所にて店舗掲示を行う等、対象農産物の回収に努めております。
今回の検出結果については、一日摂取許容（ＡＤＩ）、急性参照用量（ＡＲｆＤ）数値から健康への影響はないものと判断されるものです。
日々、安全・安心な農産物の提供を心がけ取組んでまいりましたが、このような形で組合員・利用者の皆様に多大なご迷惑をおかけしましたことを深くお詫び申し上げます。早急に原因究明に務め、再発防止策を講じて参ります。
1.検査結果概要について
（１）農産物名　　　小松菜
（２）販売店舗　　　「ハマッ子」直売所　都筑中川店
（３）検知回収日　　令和４年１０月３日
（４）検査結果
検出農薬成分	検出値	基準値（小松菜）
テブコナゾール	0.18ppm	0.01ppm
（５）結果判定日　　令和４年１０月７日</t>
    <rPh sb="450" eb="451">
      <t>ヒ</t>
    </rPh>
    <phoneticPr fontId="16"/>
  </si>
  <si>
    <t>https://ja-yokohama.or.jp/oshirase/20221011zanryuu</t>
    <phoneticPr fontId="16"/>
  </si>
  <si>
    <t>皆様  週刊情報2022-40を配信いたします</t>
    <phoneticPr fontId="5"/>
  </si>
  <si>
    <t>毎週　　ひとつ　　覚えていきましょう</t>
    <phoneticPr fontId="5"/>
  </si>
  <si>
    <t>今週のお題　(掃除用具はキレイに保管しましょう !)</t>
    <rPh sb="7" eb="9">
      <t>ソウジ</t>
    </rPh>
    <rPh sb="9" eb="11">
      <t>ヨウグ</t>
    </rPh>
    <rPh sb="16" eb="18">
      <t>ホカン</t>
    </rPh>
    <phoneticPr fontId="5"/>
  </si>
  <si>
    <t>掃除用具は清潔に取り扱い、きれいに使い続けないと、汚れを振りまくことになります！</t>
    <rPh sb="0" eb="2">
      <t>ソウジ</t>
    </rPh>
    <rPh sb="2" eb="4">
      <t>ヨウグ</t>
    </rPh>
    <rPh sb="5" eb="7">
      <t>セイケツ</t>
    </rPh>
    <rPh sb="8" eb="9">
      <t>ト</t>
    </rPh>
    <rPh sb="10" eb="11">
      <t>アツカ</t>
    </rPh>
    <rPh sb="17" eb="18">
      <t>ツカ</t>
    </rPh>
    <rPh sb="19" eb="20">
      <t>ツヅ</t>
    </rPh>
    <rPh sb="25" eb="26">
      <t>ヨゴ</t>
    </rPh>
    <rPh sb="28" eb="29">
      <t>フ</t>
    </rPh>
    <phoneticPr fontId="5"/>
  </si>
  <si>
    <t>↓　職場の先輩は以下のことを理解して　わかり易く　指導しましょう　↓</t>
    <phoneticPr fontId="5"/>
  </si>
  <si>
    <t>★ほうきは、直接床に立て掛け保管すると先が曲がってしまいます。同様に、ブラシ、デッキブラシ、水切りワイパーも床に立て掛け保管すると先が曲がり使いにくくなります。折角洗浄した用具も床など接地面から再汚染を受けます。
★上手に保管するポイント
掃除用具を使ったら、直ぐに乾燥させるよう吊るして保管します。
乾いたら埃をはたき、取っ手などの汚れも拭き取ります。
★水気の多い床や側溝に立て掛けておくと雑菌が繁殖し、すえた異臭の原因となります。
★掃除用具の始末を見れば、清掃状況の管理程度がほぼ推察できます。掃除用具は、常に清潔に保管してください。</t>
    <rPh sb="8" eb="9">
      <t>ユカ</t>
    </rPh>
    <rPh sb="10" eb="11">
      <t>タ</t>
    </rPh>
    <rPh sb="12" eb="13">
      <t>カ</t>
    </rPh>
    <rPh sb="32" eb="33">
      <t>ヨウ</t>
    </rPh>
    <rPh sb="56" eb="57">
      <t>タ</t>
    </rPh>
    <rPh sb="58" eb="59">
      <t>カ</t>
    </rPh>
    <rPh sb="70" eb="71">
      <t>ツカ</t>
    </rPh>
    <rPh sb="86" eb="88">
      <t>ヨウグ</t>
    </rPh>
    <rPh sb="89" eb="90">
      <t>ユカ</t>
    </rPh>
    <rPh sb="92" eb="94">
      <t>セッチ</t>
    </rPh>
    <rPh sb="94" eb="95">
      <t>メン</t>
    </rPh>
    <rPh sb="97" eb="98">
      <t>サイ</t>
    </rPh>
    <rPh sb="101" eb="102">
      <t>ウ</t>
    </rPh>
    <rPh sb="108" eb="110">
      <t>ジョウズ</t>
    </rPh>
    <rPh sb="111" eb="113">
      <t>ホカン</t>
    </rPh>
    <rPh sb="120" eb="122">
      <t>ソウジ</t>
    </rPh>
    <rPh sb="122" eb="124">
      <t>ヨウグ</t>
    </rPh>
    <rPh sb="125" eb="126">
      <t>ツカ</t>
    </rPh>
    <rPh sb="130" eb="131">
      <t>ス</t>
    </rPh>
    <rPh sb="133" eb="135">
      <t>カンソウ</t>
    </rPh>
    <rPh sb="140" eb="141">
      <t>ツ</t>
    </rPh>
    <rPh sb="144" eb="146">
      <t>ホカン</t>
    </rPh>
    <rPh sb="151" eb="152">
      <t>カワ</t>
    </rPh>
    <rPh sb="155" eb="156">
      <t>ホコリ</t>
    </rPh>
    <rPh sb="161" eb="162">
      <t>ト</t>
    </rPh>
    <rPh sb="163" eb="164">
      <t>テ</t>
    </rPh>
    <rPh sb="167" eb="168">
      <t>ヨゴ</t>
    </rPh>
    <rPh sb="170" eb="171">
      <t>フ</t>
    </rPh>
    <rPh sb="172" eb="173">
      <t>ト</t>
    </rPh>
    <rPh sb="179" eb="181">
      <t>ミズケ</t>
    </rPh>
    <rPh sb="182" eb="183">
      <t>オオ</t>
    </rPh>
    <rPh sb="184" eb="185">
      <t>ユカ</t>
    </rPh>
    <rPh sb="186" eb="188">
      <t>ソッコウ</t>
    </rPh>
    <rPh sb="189" eb="190">
      <t>タ</t>
    </rPh>
    <rPh sb="191" eb="192">
      <t>カ</t>
    </rPh>
    <rPh sb="197" eb="199">
      <t>ザッキン</t>
    </rPh>
    <rPh sb="200" eb="202">
      <t>ハンショク</t>
    </rPh>
    <rPh sb="207" eb="209">
      <t>イシュウ</t>
    </rPh>
    <rPh sb="210" eb="212">
      <t>ゲンイン</t>
    </rPh>
    <rPh sb="220" eb="222">
      <t>ソウジ</t>
    </rPh>
    <rPh sb="222" eb="224">
      <t>ヨウグ</t>
    </rPh>
    <rPh sb="225" eb="227">
      <t>シマツ</t>
    </rPh>
    <rPh sb="228" eb="229">
      <t>ミ</t>
    </rPh>
    <rPh sb="232" eb="234">
      <t>セイソウ</t>
    </rPh>
    <rPh sb="234" eb="236">
      <t>ジョウキョウ</t>
    </rPh>
    <rPh sb="237" eb="239">
      <t>カンリ</t>
    </rPh>
    <rPh sb="239" eb="241">
      <t>テイド</t>
    </rPh>
    <rPh sb="244" eb="246">
      <t>スイサツ</t>
    </rPh>
    <rPh sb="251" eb="253">
      <t>ソウジ</t>
    </rPh>
    <rPh sb="253" eb="255">
      <t>ヨウグ</t>
    </rPh>
    <rPh sb="257" eb="258">
      <t>ツネ</t>
    </rPh>
    <rPh sb="259" eb="261">
      <t>セイケツ</t>
    </rPh>
    <rPh sb="262" eb="264">
      <t>ホカン</t>
    </rPh>
    <phoneticPr fontId="5"/>
  </si>
  <si>
    <t>★掃除用具の管理ポイントは乾燥させること。湿った状態にしておかないこと。風通しの良い状態で保管すること。そのためには、床や壁に用具を立て掛けずに、吊るして保管することです。
★清掃用具を上手に管理するアイデアとして
使用エリアと用具を同一色にしたり、担当者の名札をつけて管理に責任を持ってもらうことも効果的です。
器具の保管方法が悪いと、すぐ器具が使いづらくなり、汚れが目立ち始めます。
まずは、清掃用具の管理状況をあなた自身で確認してみてください。</t>
    <rPh sb="1" eb="3">
      <t>ソウジ</t>
    </rPh>
    <rPh sb="3" eb="5">
      <t>ヨウグ</t>
    </rPh>
    <rPh sb="6" eb="8">
      <t>カンリ</t>
    </rPh>
    <rPh sb="13" eb="15">
      <t>カンソウ</t>
    </rPh>
    <rPh sb="21" eb="22">
      <t>シメ</t>
    </rPh>
    <rPh sb="24" eb="26">
      <t>ジョウタイ</t>
    </rPh>
    <rPh sb="45" eb="47">
      <t>ホカン</t>
    </rPh>
    <rPh sb="59" eb="60">
      <t>ユカ</t>
    </rPh>
    <rPh sb="61" eb="62">
      <t>カベ</t>
    </rPh>
    <rPh sb="63" eb="65">
      <t>ヨウグ</t>
    </rPh>
    <rPh sb="66" eb="67">
      <t>タ</t>
    </rPh>
    <rPh sb="68" eb="69">
      <t>カ</t>
    </rPh>
    <rPh sb="73" eb="74">
      <t>ツ</t>
    </rPh>
    <rPh sb="77" eb="79">
      <t>ホカン</t>
    </rPh>
    <rPh sb="88" eb="90">
      <t>セイソウ</t>
    </rPh>
    <rPh sb="90" eb="92">
      <t>ヨウグ</t>
    </rPh>
    <rPh sb="93" eb="95">
      <t>ジョウズ</t>
    </rPh>
    <rPh sb="96" eb="98">
      <t>カンリ</t>
    </rPh>
    <rPh sb="108" eb="110">
      <t>シヨウ</t>
    </rPh>
    <rPh sb="114" eb="116">
      <t>ヨウグ</t>
    </rPh>
    <rPh sb="117" eb="119">
      <t>ドウイツ</t>
    </rPh>
    <rPh sb="119" eb="120">
      <t>ショク</t>
    </rPh>
    <rPh sb="129" eb="131">
      <t>ナフダ</t>
    </rPh>
    <rPh sb="135" eb="137">
      <t>カンリ</t>
    </rPh>
    <rPh sb="138" eb="140">
      <t>セキニン</t>
    </rPh>
    <rPh sb="141" eb="142">
      <t>モ</t>
    </rPh>
    <rPh sb="150" eb="153">
      <t>コウカテキ</t>
    </rPh>
    <rPh sb="157" eb="159">
      <t>キグ</t>
    </rPh>
    <rPh sb="160" eb="162">
      <t>ホカン</t>
    </rPh>
    <rPh sb="162" eb="164">
      <t>ホウホウ</t>
    </rPh>
    <rPh sb="165" eb="166">
      <t>ワル</t>
    </rPh>
    <rPh sb="174" eb="175">
      <t>ツカ</t>
    </rPh>
    <rPh sb="182" eb="183">
      <t>ヨゴ</t>
    </rPh>
    <rPh sb="185" eb="187">
      <t>メダ</t>
    </rPh>
    <rPh sb="188" eb="189">
      <t>ハジ</t>
    </rPh>
    <rPh sb="203" eb="205">
      <t>カンリ</t>
    </rPh>
    <rPh sb="205" eb="207">
      <t>ジョウキョウ</t>
    </rPh>
    <rPh sb="211" eb="213">
      <t>ジシン</t>
    </rPh>
    <rPh sb="214" eb="216">
      <t>カクニン</t>
    </rPh>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</si>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</sst>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0"/>
      <name val="Arial"/>
      <family val="2"/>
    </font>
    <font>
      <b/>
      <sz val="16"/>
      <name val="メイリオ"/>
      <family val="3"/>
      <charset val="128"/>
    </font>
    <font>
      <b/>
      <sz val="20"/>
      <color rgb="FF000000"/>
      <name val="ＭＳ Ｐゴシック"/>
      <family val="3"/>
      <charset val="128"/>
    </font>
    <font>
      <b/>
      <sz val="16"/>
      <color theme="1"/>
      <name val="メイリオ"/>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u/>
      <sz val="18"/>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8"/>
      <color indexed="10"/>
      <name val="ＭＳ Ｐゴシック"/>
      <family val="3"/>
      <charset val="128"/>
    </font>
    <font>
      <b/>
      <sz val="13"/>
      <name val="ＭＳ Ｐゴシック"/>
      <family val="3"/>
      <charset val="128"/>
    </font>
  </fonts>
  <fills count="5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rgb="FF6DDDF7"/>
        <bgColor indexed="64"/>
      </patternFill>
    </fill>
    <fill>
      <patternFill patternType="solid">
        <fgColor rgb="FF7BB2F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57"/>
        <bgColor indexed="64"/>
      </patternFill>
    </fill>
    <fill>
      <patternFill patternType="solid">
        <fgColor indexed="45"/>
        <bgColor indexed="64"/>
      </patternFill>
    </fill>
    <fill>
      <patternFill patternType="solid">
        <fgColor theme="2" tint="-0.749992370372631"/>
        <bgColor indexed="64"/>
      </patternFill>
    </fill>
  </fills>
  <borders count="23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indexed="12"/>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style="thick">
        <color indexed="12"/>
      </right>
      <top style="thin">
        <color indexed="12"/>
      </top>
      <bottom style="medium">
        <color rgb="FF0070C0"/>
      </bottom>
      <diagonal/>
    </border>
    <border>
      <left style="thick">
        <color indexed="60"/>
      </left>
      <right/>
      <top style="thick">
        <color indexed="60"/>
      </top>
      <bottom/>
      <diagonal/>
    </border>
    <border>
      <left/>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1" fillId="0" borderId="0"/>
    <xf numFmtId="0" fontId="172" fillId="0" borderId="0" applyNumberFormat="0" applyFill="0" applyBorder="0" applyAlignment="0" applyProtection="0"/>
    <xf numFmtId="0" fontId="171" fillId="0" borderId="0"/>
  </cellStyleXfs>
  <cellXfs count="859">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8" fillId="0" borderId="180" xfId="1" applyBorder="1" applyAlignment="1" applyProtection="1">
      <alignment vertical="center" wrapText="1"/>
    </xf>
    <xf numFmtId="0" fontId="108" fillId="0" borderId="170"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2"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27" fillId="0" borderId="100"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9" fillId="22" borderId="8" xfId="0" applyFont="1" applyFill="1" applyBorder="1" applyAlignment="1">
      <alignment horizontal="center" vertical="center" wrapText="1"/>
    </xf>
    <xf numFmtId="177" fontId="160" fillId="22" borderId="8" xfId="2" applyNumberFormat="1" applyFont="1" applyFill="1" applyBorder="1" applyAlignment="1">
      <alignment horizontal="center" vertical="center" shrinkToFit="1"/>
    </xf>
    <xf numFmtId="0" fontId="6" fillId="0" borderId="0" xfId="2" applyAlignment="1">
      <alignment horizontal="left" vertical="center"/>
    </xf>
    <xf numFmtId="3" fontId="161"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3" fillId="6" borderId="71" xfId="0" applyFont="1" applyFill="1" applyBorder="1">
      <alignment vertical="center"/>
    </xf>
    <xf numFmtId="0" fontId="163" fillId="6" borderId="0" xfId="0" applyFont="1" applyFill="1" applyAlignment="1">
      <alignment horizontal="left" vertical="center"/>
    </xf>
    <xf numFmtId="0" fontId="163" fillId="6" borderId="0" xfId="0" applyFont="1" applyFill="1">
      <alignment vertical="center"/>
    </xf>
    <xf numFmtId="176" fontId="163" fillId="6" borderId="0" xfId="0" applyNumberFormat="1" applyFont="1" applyFill="1" applyAlignment="1">
      <alignment horizontal="left" vertical="center"/>
    </xf>
    <xf numFmtId="183" fontId="163" fillId="6" borderId="0" xfId="0" applyNumberFormat="1" applyFont="1" applyFill="1" applyAlignment="1">
      <alignment horizontal="center" vertical="center"/>
    </xf>
    <xf numFmtId="0" fontId="163" fillId="6" borderId="71" xfId="0" applyFont="1" applyFill="1" applyBorder="1" applyAlignment="1">
      <alignment vertical="top"/>
    </xf>
    <xf numFmtId="0" fontId="163" fillId="6" borderId="0" xfId="0" applyFont="1" applyFill="1" applyAlignment="1">
      <alignment vertical="top"/>
    </xf>
    <xf numFmtId="14" fontId="163" fillId="6" borderId="0" xfId="0" applyNumberFormat="1" applyFont="1" applyFill="1" applyAlignment="1">
      <alignment horizontal="left" vertical="center"/>
    </xf>
    <xf numFmtId="14" fontId="163" fillId="0" borderId="0" xfId="0" applyNumberFormat="1" applyFont="1">
      <alignment vertical="center"/>
    </xf>
    <xf numFmtId="0" fontId="164" fillId="0" borderId="0" xfId="0" applyFont="1">
      <alignment vertical="center"/>
    </xf>
    <xf numFmtId="0" fontId="8" fillId="0" borderId="189"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90"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1"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1" xfId="16" applyFont="1" applyFill="1" applyBorder="1">
      <alignment vertical="center"/>
    </xf>
    <xf numFmtId="0" fontId="50" fillId="22" borderId="192" xfId="16" applyFont="1" applyFill="1" applyBorder="1">
      <alignment vertical="center"/>
    </xf>
    <xf numFmtId="0" fontId="10" fillId="22" borderId="192"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5"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3"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4" xfId="2" applyFont="1" applyBorder="1" applyAlignment="1">
      <alignment horizontal="center" vertical="center"/>
    </xf>
    <xf numFmtId="0" fontId="13" fillId="6" borderId="194" xfId="2" applyFont="1" applyFill="1" applyBorder="1" applyAlignment="1">
      <alignment horizontal="center" vertical="center" wrapText="1"/>
    </xf>
    <xf numFmtId="0" fontId="159" fillId="22" borderId="156" xfId="0" applyFont="1" applyFill="1" applyBorder="1" applyAlignment="1">
      <alignment horizontal="center" vertical="center" wrapText="1"/>
    </xf>
    <xf numFmtId="0" fontId="159" fillId="22" borderId="185" xfId="0" applyFont="1" applyFill="1" applyBorder="1" applyAlignment="1">
      <alignment horizontal="center" vertical="center" wrapText="1"/>
    </xf>
    <xf numFmtId="0" fontId="173" fillId="22" borderId="193" xfId="2" applyFont="1" applyFill="1" applyBorder="1" applyAlignment="1">
      <alignment horizontal="center" vertical="center"/>
    </xf>
    <xf numFmtId="177" fontId="173" fillId="22" borderId="8" xfId="2" applyNumberFormat="1" applyFont="1" applyFill="1" applyBorder="1" applyAlignment="1">
      <alignment horizontal="center" vertical="center" shrinkToFit="1"/>
    </xf>
    <xf numFmtId="177" fontId="174" fillId="22" borderId="10" xfId="2" applyNumberFormat="1" applyFont="1" applyFill="1" applyBorder="1" applyAlignment="1">
      <alignment horizontal="center" vertical="center" shrinkToFit="1"/>
    </xf>
    <xf numFmtId="177" fontId="175" fillId="22" borderId="105" xfId="2" applyNumberFormat="1" applyFont="1" applyFill="1" applyBorder="1" applyAlignment="1">
      <alignment horizontal="center" vertical="center" wrapText="1"/>
    </xf>
    <xf numFmtId="0" fontId="128" fillId="34" borderId="197" xfId="2" applyFont="1" applyFill="1" applyBorder="1" applyAlignment="1">
      <alignment horizontal="center" vertical="center" wrapText="1"/>
    </xf>
    <xf numFmtId="0" fontId="129" fillId="34" borderId="198" xfId="2" applyFont="1" applyFill="1" applyBorder="1" applyAlignment="1">
      <alignment horizontal="center" vertical="center" wrapText="1"/>
    </xf>
    <xf numFmtId="0" fontId="168" fillId="34" borderId="198" xfId="2" applyFont="1" applyFill="1" applyBorder="1" applyAlignment="1">
      <alignment horizontal="left" vertical="center"/>
    </xf>
    <xf numFmtId="0" fontId="122" fillId="34" borderId="198" xfId="2" applyFont="1" applyFill="1" applyBorder="1" applyAlignment="1">
      <alignment horizontal="center" vertical="center"/>
    </xf>
    <xf numFmtId="0" fontId="122" fillId="34" borderId="199" xfId="2" applyFont="1" applyFill="1" applyBorder="1" applyAlignment="1">
      <alignment horizontal="center" vertical="center"/>
    </xf>
    <xf numFmtId="0" fontId="76" fillId="22" borderId="200" xfId="0" applyFont="1" applyFill="1" applyBorder="1" applyAlignment="1">
      <alignment horizontal="left" vertical="center"/>
    </xf>
    <xf numFmtId="14" fontId="76" fillId="22" borderId="200"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2"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176" fillId="42" borderId="0" xfId="0" applyFont="1" applyFill="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46" fillId="22" borderId="0" xfId="0" applyFont="1" applyFill="1" applyAlignment="1">
      <alignment horizontal="center" vertical="center" wrapText="1"/>
    </xf>
    <xf numFmtId="14" fontId="37" fillId="22" borderId="154" xfId="17" applyNumberFormat="1" applyFont="1" applyFill="1"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7" fillId="0" borderId="0" xfId="0" applyFont="1">
      <alignment vertical="center"/>
    </xf>
    <xf numFmtId="0" fontId="177" fillId="0" borderId="0" xfId="0" applyFont="1" applyAlignment="1">
      <alignment vertical="center" wrapText="1"/>
    </xf>
    <xf numFmtId="0" fontId="8" fillId="0" borderId="201" xfId="1" applyBorder="1" applyAlignment="1" applyProtection="1">
      <alignment vertical="center"/>
    </xf>
    <xf numFmtId="0" fontId="41" fillId="0" borderId="0" xfId="17" applyFont="1" applyAlignment="1">
      <alignment horizontal="center" vertical="center"/>
    </xf>
    <xf numFmtId="0" fontId="163"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6" fillId="27" borderId="0" xfId="0" applyFont="1" applyFill="1" applyAlignment="1">
      <alignment horizontal="left" vertical="center" wrapText="1"/>
    </xf>
    <xf numFmtId="0" fontId="180" fillId="27" borderId="0" xfId="0" applyFont="1" applyFill="1" applyAlignment="1">
      <alignment horizontal="left" vertical="center" wrapText="1"/>
    </xf>
    <xf numFmtId="0" fontId="166" fillId="41" borderId="0" xfId="0" applyFont="1" applyFill="1" applyAlignment="1">
      <alignment horizontal="left" vertical="center" wrapText="1"/>
    </xf>
    <xf numFmtId="0" fontId="166" fillId="41" borderId="0" xfId="0" applyFont="1" applyFill="1" applyAlignment="1">
      <alignment horizontal="left" vertical="center" shrinkToFit="1"/>
    </xf>
    <xf numFmtId="0" fontId="182" fillId="24" borderId="182" xfId="1" applyFont="1" applyFill="1" applyBorder="1" applyAlignment="1" applyProtection="1">
      <alignment horizontal="center" vertical="center" wrapText="1"/>
    </xf>
    <xf numFmtId="0" fontId="18" fillId="2" borderId="203" xfId="2" applyFont="1" applyFill="1" applyBorder="1" applyAlignment="1">
      <alignment horizontal="center" vertical="center" wrapText="1"/>
    </xf>
    <xf numFmtId="0" fontId="179"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4" fillId="27" borderId="0" xfId="0" applyNumberFormat="1" applyFont="1" applyFill="1" applyAlignment="1">
      <alignment vertical="top" wrapText="1"/>
    </xf>
    <xf numFmtId="0" fontId="183" fillId="27" borderId="0" xfId="0" applyFont="1" applyFill="1" applyAlignment="1">
      <alignment vertical="top" wrapText="1"/>
    </xf>
    <xf numFmtId="0" fontId="185" fillId="22" borderId="0" xfId="0" applyFont="1" applyFill="1" applyAlignment="1">
      <alignment vertical="top" wrapText="1"/>
    </xf>
    <xf numFmtId="0" fontId="178"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6"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1" xfId="1" applyBorder="1" applyAlignment="1" applyProtection="1">
      <alignment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2" xfId="1" applyFill="1" applyBorder="1" applyAlignment="1" applyProtection="1">
      <alignment vertical="center" wrapText="1"/>
    </xf>
    <xf numFmtId="0" fontId="25" fillId="22" borderId="0" xfId="2" applyFont="1" applyFill="1">
      <alignment vertical="center"/>
    </xf>
    <xf numFmtId="0" fontId="113" fillId="3" borderId="9" xfId="2" applyFont="1" applyFill="1" applyBorder="1" applyAlignment="1">
      <alignment horizontal="center" vertical="center" shrinkToFit="1"/>
    </xf>
    <xf numFmtId="0" fontId="137" fillId="27" borderId="0" xfId="0" applyFont="1" applyFill="1" applyAlignment="1">
      <alignment horizontal="left" vertical="center" wrapText="1"/>
    </xf>
    <xf numFmtId="180" fontId="50" fillId="13" borderId="212"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9" xfId="1" applyBorder="1" applyAlignment="1" applyProtection="1">
      <alignment vertical="center" wrapText="1"/>
    </xf>
    <xf numFmtId="0" fontId="193" fillId="0" borderId="177" xfId="1" applyFont="1" applyFill="1" applyBorder="1" applyAlignment="1" applyProtection="1">
      <alignment vertical="top" wrapText="1"/>
    </xf>
    <xf numFmtId="0" fontId="193" fillId="0" borderId="170" xfId="1" applyFont="1" applyBorder="1" applyAlignment="1" applyProtection="1">
      <alignment horizontal="left" vertical="top" wrapText="1"/>
    </xf>
    <xf numFmtId="0" fontId="193" fillId="0" borderId="44" xfId="1" applyFont="1" applyFill="1" applyBorder="1" applyAlignment="1" applyProtection="1">
      <alignment vertical="top" wrapText="1"/>
    </xf>
    <xf numFmtId="0" fontId="194"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6" fillId="44" borderId="0" xfId="0" applyFont="1" applyFill="1" applyAlignment="1">
      <alignment horizontal="left" vertical="center" wrapText="1"/>
    </xf>
    <xf numFmtId="184" fontId="162"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5"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6" fillId="27" borderId="0" xfId="0" applyNumberFormat="1" applyFont="1" applyFill="1">
      <alignment vertical="center"/>
    </xf>
    <xf numFmtId="0" fontId="197" fillId="0" borderId="0" xfId="0" applyFont="1" applyAlignment="1">
      <alignment horizontal="left" vertical="center" wrapText="1"/>
    </xf>
    <xf numFmtId="185" fontId="198"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7" xfId="2" applyNumberFormat="1" applyFont="1" applyFill="1" applyBorder="1" applyAlignment="1">
      <alignment vertical="center" shrinkToFit="1"/>
    </xf>
    <xf numFmtId="0" fontId="193" fillId="22" borderId="170" xfId="1" applyFont="1" applyFill="1" applyBorder="1" applyAlignment="1" applyProtection="1">
      <alignment horizontal="left" vertical="top" wrapText="1"/>
    </xf>
    <xf numFmtId="0" fontId="8" fillId="0" borderId="2" xfId="1" applyFill="1" applyBorder="1" applyAlignment="1" applyProtection="1">
      <alignment horizontal="left" vertical="top" wrapText="1"/>
    </xf>
    <xf numFmtId="0" fontId="28" fillId="24" borderId="216" xfId="0" applyFont="1" applyFill="1" applyBorder="1" applyAlignment="1">
      <alignment horizontal="center" vertical="center" wrapText="1"/>
    </xf>
    <xf numFmtId="14" fontId="29" fillId="24" borderId="217" xfId="2" applyNumberFormat="1" applyFont="1" applyFill="1" applyBorder="1" applyAlignment="1">
      <alignment horizontal="center" vertical="center" shrinkToFit="1"/>
    </xf>
    <xf numFmtId="0" fontId="108" fillId="24" borderId="218" xfId="2" applyFont="1" applyFill="1" applyBorder="1">
      <alignment vertical="center"/>
    </xf>
    <xf numFmtId="0" fontId="199" fillId="0" borderId="158" xfId="0" applyFont="1" applyBorder="1" applyAlignment="1">
      <alignment horizontal="left" vertical="top" wrapText="1"/>
    </xf>
    <xf numFmtId="14" fontId="108" fillId="24" borderId="219" xfId="1" applyNumberFormat="1" applyFont="1" applyFill="1" applyBorder="1" applyAlignment="1" applyProtection="1">
      <alignment vertical="center" wrapText="1"/>
    </xf>
    <xf numFmtId="0" fontId="8" fillId="0" borderId="220" xfId="1" applyFill="1" applyBorder="1" applyAlignment="1" applyProtection="1">
      <alignment vertical="center"/>
    </xf>
    <xf numFmtId="14" fontId="108" fillId="24" borderId="221" xfId="1" applyNumberFormat="1" applyFont="1" applyFill="1" applyBorder="1" applyAlignment="1" applyProtection="1">
      <alignment vertical="center" wrapText="1"/>
    </xf>
    <xf numFmtId="0" fontId="187" fillId="22" borderId="222" xfId="0" applyFont="1" applyFill="1" applyBorder="1" applyAlignment="1">
      <alignment horizontal="left" vertical="center"/>
    </xf>
    <xf numFmtId="14" fontId="76" fillId="22" borderId="223" xfId="0" applyNumberFormat="1" applyFont="1" applyFill="1" applyBorder="1" applyAlignment="1">
      <alignment horizontal="left" vertical="center"/>
    </xf>
    <xf numFmtId="0" fontId="187" fillId="22" borderId="224" xfId="0" applyFont="1" applyFill="1" applyBorder="1" applyAlignment="1">
      <alignment horizontal="left" vertical="center"/>
    </xf>
    <xf numFmtId="0" fontId="76" fillId="22" borderId="225" xfId="0" applyFont="1" applyFill="1" applyBorder="1" applyAlignment="1">
      <alignment horizontal="left" vertical="center"/>
    </xf>
    <xf numFmtId="14" fontId="76" fillId="22" borderId="225" xfId="0" applyNumberFormat="1" applyFont="1" applyFill="1" applyBorder="1" applyAlignment="1">
      <alignment horizontal="left" vertical="center"/>
    </xf>
    <xf numFmtId="14" fontId="76" fillId="22" borderId="226" xfId="0" applyNumberFormat="1" applyFont="1" applyFill="1" applyBorder="1" applyAlignment="1">
      <alignment horizontal="left" vertical="center"/>
    </xf>
    <xf numFmtId="0" fontId="200" fillId="0" borderId="0" xfId="0" applyFont="1" applyAlignment="1">
      <alignment horizontal="left" vertical="center" wrapText="1"/>
    </xf>
    <xf numFmtId="0" fontId="113" fillId="3" borderId="9" xfId="2" applyFont="1" applyFill="1" applyBorder="1" applyAlignment="1">
      <alignment horizontal="center" vertical="center" wrapText="1"/>
    </xf>
    <xf numFmtId="0" fontId="201" fillId="0" borderId="0" xfId="0" applyFont="1" applyAlignment="1">
      <alignment vertical="center" wrapText="1"/>
    </xf>
    <xf numFmtId="177" fontId="142" fillId="27" borderId="0" xfId="0" applyNumberFormat="1" applyFont="1" applyFill="1" applyAlignment="1">
      <alignment horizontal="right" vertical="center" wrapText="1"/>
    </xf>
    <xf numFmtId="0" fontId="188" fillId="27" borderId="0" xfId="0" applyFont="1" applyFill="1" applyAlignment="1">
      <alignment vertical="top" wrapText="1"/>
    </xf>
    <xf numFmtId="0" fontId="191" fillId="43" borderId="0" xfId="0" applyFont="1" applyFill="1" applyAlignment="1">
      <alignment vertical="center" wrapText="1"/>
    </xf>
    <xf numFmtId="0" fontId="202" fillId="0" borderId="177" xfId="1" applyFont="1" applyFill="1" applyBorder="1" applyAlignment="1" applyProtection="1">
      <alignment vertical="top" wrapText="1"/>
    </xf>
    <xf numFmtId="0" fontId="202" fillId="0" borderId="227" xfId="2" applyFont="1" applyBorder="1" applyAlignment="1">
      <alignment horizontal="left" vertical="top" wrapText="1"/>
    </xf>
    <xf numFmtId="0" fontId="91" fillId="26" borderId="0" xfId="2" applyFont="1" applyFill="1">
      <alignment vertical="center"/>
    </xf>
    <xf numFmtId="0" fontId="204" fillId="0" borderId="0" xfId="0" applyFont="1" applyAlignment="1">
      <alignment vertical="top" wrapText="1"/>
    </xf>
    <xf numFmtId="0" fontId="202" fillId="0" borderId="44" xfId="1" applyFont="1" applyFill="1" applyBorder="1" applyAlignment="1" applyProtection="1">
      <alignment vertical="top" wrapText="1"/>
    </xf>
    <xf numFmtId="0" fontId="202" fillId="0" borderId="214" xfId="1" applyFont="1" applyFill="1" applyBorder="1" applyAlignment="1" applyProtection="1">
      <alignment horizontal="left" vertical="top" wrapText="1"/>
    </xf>
    <xf numFmtId="0" fontId="205" fillId="0" borderId="44" xfId="1" applyFont="1" applyFill="1" applyBorder="1" applyAlignment="1" applyProtection="1">
      <alignment vertical="top" wrapText="1"/>
    </xf>
    <xf numFmtId="0" fontId="204" fillId="0" borderId="0" xfId="1" applyFont="1" applyAlignment="1" applyProtection="1">
      <alignment horizontal="left" vertical="top" wrapText="1"/>
    </xf>
    <xf numFmtId="184" fontId="137" fillId="43" borderId="0" xfId="0" applyNumberFormat="1" applyFont="1" applyFill="1" applyAlignment="1">
      <alignment vertical="center" wrapText="1"/>
    </xf>
    <xf numFmtId="177" fontId="166" fillId="43" borderId="0" xfId="0" applyNumberFormat="1" applyFont="1" applyFill="1" applyAlignment="1">
      <alignment vertical="center" wrapText="1"/>
    </xf>
    <xf numFmtId="184" fontId="166" fillId="43" borderId="0" xfId="0" applyNumberFormat="1" applyFont="1" applyFill="1" applyAlignment="1">
      <alignment vertical="center" wrapText="1"/>
    </xf>
    <xf numFmtId="3" fontId="166" fillId="43" borderId="0" xfId="0" applyNumberFormat="1" applyFont="1" applyFill="1" applyAlignment="1">
      <alignment vertical="center" wrapText="1"/>
    </xf>
    <xf numFmtId="184" fontId="166" fillId="43" borderId="0" xfId="0" applyNumberFormat="1" applyFont="1" applyFill="1" applyAlignment="1">
      <alignment horizontal="center" vertical="center" wrapText="1"/>
    </xf>
    <xf numFmtId="56" fontId="108" fillId="24" borderId="218" xfId="2" applyNumberFormat="1" applyFont="1" applyFill="1" applyBorder="1">
      <alignment vertical="center"/>
    </xf>
    <xf numFmtId="0" fontId="206" fillId="24" borderId="0" xfId="0" applyFont="1" applyFill="1" applyAlignment="1">
      <alignment horizontal="center" vertical="center" wrapText="1"/>
    </xf>
    <xf numFmtId="0" fontId="114" fillId="3" borderId="9" xfId="2" applyFont="1" applyFill="1" applyBorder="1" applyAlignment="1">
      <alignment horizontal="center" vertical="center"/>
    </xf>
    <xf numFmtId="0" fontId="202" fillId="0" borderId="213"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189" fillId="0" borderId="8" xfId="0" applyFont="1" applyBorder="1" applyAlignment="1">
      <alignment horizontal="center" vertical="center" wrapText="1"/>
    </xf>
    <xf numFmtId="0" fontId="76" fillId="24" borderId="200" xfId="0" applyFont="1" applyFill="1" applyBorder="1" applyAlignment="1">
      <alignment horizontal="left" vertical="center"/>
    </xf>
    <xf numFmtId="0" fontId="76" fillId="47" borderId="200" xfId="0" applyFont="1" applyFill="1" applyBorder="1" applyAlignment="1">
      <alignment horizontal="left" vertical="center"/>
    </xf>
    <xf numFmtId="0" fontId="76" fillId="48" borderId="200" xfId="0" applyFont="1" applyFill="1" applyBorder="1" applyAlignment="1">
      <alignment horizontal="left" vertical="center"/>
    </xf>
    <xf numFmtId="0" fontId="76" fillId="38" borderId="200" xfId="0" applyFont="1" applyFill="1" applyBorder="1" applyAlignment="1">
      <alignment horizontal="left" vertical="center"/>
    </xf>
    <xf numFmtId="0" fontId="0" fillId="49" borderId="0" xfId="0" applyFill="1">
      <alignment vertical="center"/>
    </xf>
    <xf numFmtId="0" fontId="207" fillId="49" borderId="0" xfId="0" applyFont="1" applyFill="1">
      <alignment vertical="center"/>
    </xf>
    <xf numFmtId="0" fontId="208" fillId="49" borderId="0" xfId="1" applyFont="1" applyFill="1" applyAlignment="1" applyProtection="1">
      <alignment vertical="center"/>
    </xf>
    <xf numFmtId="0" fontId="76" fillId="51" borderId="200" xfId="0" applyFont="1" applyFill="1" applyBorder="1" applyAlignment="1">
      <alignment horizontal="left" vertical="center"/>
    </xf>
    <xf numFmtId="0" fontId="76" fillId="52" borderId="200" xfId="0" applyFont="1" applyFill="1" applyBorder="1" applyAlignment="1">
      <alignment horizontal="left" vertical="center"/>
    </xf>
    <xf numFmtId="0" fontId="8" fillId="0" borderId="0" xfId="1" applyAlignment="1" applyProtection="1">
      <alignment vertical="center"/>
    </xf>
    <xf numFmtId="0" fontId="181" fillId="43" borderId="0" xfId="0" applyFont="1" applyFill="1" applyAlignment="1">
      <alignment horizontal="left" vertical="center" shrinkToFit="1"/>
    </xf>
    <xf numFmtId="184" fontId="138" fillId="43" borderId="0" xfId="0" applyNumberFormat="1" applyFont="1" applyFill="1" applyAlignment="1">
      <alignment horizontal="center" vertical="center" wrapText="1"/>
    </xf>
    <xf numFmtId="0" fontId="186" fillId="43" borderId="0" xfId="0" applyFont="1" applyFill="1" applyAlignment="1">
      <alignment horizontal="left" vertical="center"/>
    </xf>
    <xf numFmtId="177" fontId="157" fillId="43" borderId="0" xfId="0" applyNumberFormat="1" applyFont="1" applyFill="1">
      <alignment vertical="center"/>
    </xf>
    <xf numFmtId="177" fontId="166" fillId="43" borderId="0" xfId="0" applyNumberFormat="1" applyFont="1" applyFill="1" applyAlignment="1">
      <alignment horizontal="right" vertical="center" wrapText="1"/>
    </xf>
    <xf numFmtId="184" fontId="178" fillId="43" borderId="0" xfId="0" applyNumberFormat="1" applyFont="1" applyFill="1" applyAlignment="1">
      <alignment horizontal="center" vertical="center" wrapText="1"/>
    </xf>
    <xf numFmtId="0" fontId="210" fillId="43" borderId="0" xfId="0" applyFont="1" applyFill="1" applyAlignment="1">
      <alignment horizontal="left" vertical="center"/>
    </xf>
    <xf numFmtId="3" fontId="211" fillId="43" borderId="0" xfId="0" applyNumberFormat="1" applyFont="1" applyFill="1">
      <alignment vertical="center"/>
    </xf>
    <xf numFmtId="177" fontId="212" fillId="43" borderId="0" xfId="0" applyNumberFormat="1" applyFont="1" applyFill="1">
      <alignment vertical="center"/>
    </xf>
    <xf numFmtId="0" fontId="166" fillId="27" borderId="0" xfId="0" applyFont="1" applyFill="1" applyAlignment="1">
      <alignment horizontal="left" vertical="center" shrinkToFit="1"/>
    </xf>
    <xf numFmtId="184" fontId="162" fillId="44" borderId="0" xfId="0" applyNumberFormat="1" applyFont="1" applyFill="1" applyAlignment="1">
      <alignment horizontal="center" vertical="center" wrapText="1"/>
    </xf>
    <xf numFmtId="3" fontId="142" fillId="43" borderId="0" xfId="0" applyNumberFormat="1" applyFont="1" applyFill="1" applyAlignment="1">
      <alignment vertical="center" wrapText="1"/>
    </xf>
    <xf numFmtId="0" fontId="6" fillId="0" borderId="0" xfId="4"/>
    <xf numFmtId="0" fontId="214" fillId="0" borderId="0" xfId="2" applyFont="1">
      <alignment vertical="center"/>
    </xf>
    <xf numFmtId="0" fontId="217" fillId="0" borderId="0" xfId="2" applyFont="1">
      <alignment vertical="center"/>
    </xf>
    <xf numFmtId="0" fontId="7" fillId="10" borderId="0" xfId="4" applyFont="1" applyFill="1" applyAlignment="1">
      <alignment vertical="top"/>
    </xf>
    <xf numFmtId="0" fontId="112" fillId="10" borderId="0" xfId="2" applyFont="1" applyFill="1" applyAlignment="1">
      <alignment vertical="top"/>
    </xf>
    <xf numFmtId="0" fontId="7" fillId="10" borderId="0" xfId="2" applyFont="1" applyFill="1" applyAlignment="1">
      <alignment vertical="top"/>
    </xf>
    <xf numFmtId="0" fontId="221" fillId="10" borderId="0" xfId="2" applyFont="1" applyFill="1" applyAlignment="1">
      <alignment vertical="top"/>
    </xf>
    <xf numFmtId="0" fontId="34" fillId="10" borderId="0" xfId="2" applyFont="1" applyFill="1" applyAlignment="1">
      <alignment vertical="top"/>
    </xf>
    <xf numFmtId="0" fontId="222" fillId="10" borderId="0" xfId="2" applyFont="1" applyFill="1" applyAlignment="1">
      <alignment vertical="top"/>
    </xf>
    <xf numFmtId="0" fontId="35" fillId="3" borderId="0" xfId="4" applyFont="1" applyFill="1"/>
    <xf numFmtId="0" fontId="112" fillId="3" borderId="0" xfId="4" applyFont="1" applyFill="1"/>
    <xf numFmtId="0" fontId="6" fillId="3" borderId="0" xfId="4" applyFill="1"/>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3" fillId="6" borderId="0" xfId="0" applyFont="1" applyFill="1" applyAlignment="1">
      <alignment horizontal="left" vertical="center" wrapText="1"/>
    </xf>
    <xf numFmtId="0" fontId="163" fillId="6" borderId="73" xfId="0" applyFont="1" applyFill="1" applyBorder="1" applyAlignment="1">
      <alignment horizontal="left" vertical="center" wrapText="1"/>
    </xf>
    <xf numFmtId="0" fontId="163" fillId="6" borderId="0" xfId="0" applyFont="1" applyFill="1" applyAlignment="1">
      <alignment horizontal="left" vertical="center"/>
    </xf>
    <xf numFmtId="0" fontId="163" fillId="6" borderId="0" xfId="0" applyFont="1" applyFill="1" applyAlignment="1">
      <alignment horizontal="left" vertical="top" wrapText="1"/>
    </xf>
    <xf numFmtId="0" fontId="8" fillId="0" borderId="0" xfId="1" applyAlignment="1" applyProtection="1">
      <alignment horizontal="center" vertical="center" wrapText="1"/>
    </xf>
    <xf numFmtId="0" fontId="209" fillId="50" borderId="0" xfId="1" applyFont="1" applyFill="1" applyAlignment="1" applyProtection="1">
      <alignment horizontal="center" vertical="center"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70" fillId="22" borderId="186" xfId="17" applyFont="1" applyFill="1" applyBorder="1" applyAlignment="1">
      <alignment horizontal="left" vertical="top" wrapText="1"/>
    </xf>
    <xf numFmtId="0" fontId="170" fillId="22" borderId="187" xfId="17" applyFont="1" applyFill="1" applyBorder="1" applyAlignment="1">
      <alignment horizontal="left" vertical="top" wrapText="1"/>
    </xf>
    <xf numFmtId="0" fontId="170" fillId="22" borderId="188" xfId="17" applyFont="1" applyFill="1" applyBorder="1" applyAlignment="1">
      <alignment horizontal="left" vertical="top"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37" fillId="0" borderId="188" xfId="17" applyFont="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223" fillId="14" borderId="228" xfId="4" applyFont="1" applyFill="1" applyBorder="1" applyAlignment="1">
      <alignment horizontal="left" vertical="center" wrapText="1" indent="1"/>
    </xf>
    <xf numFmtId="0" fontId="223" fillId="14" borderId="229" xfId="4" applyFont="1" applyFill="1" applyBorder="1" applyAlignment="1">
      <alignment horizontal="left" vertical="center" wrapText="1" indent="1"/>
    </xf>
    <xf numFmtId="0" fontId="223" fillId="14" borderId="230" xfId="4" applyFont="1" applyFill="1" applyBorder="1" applyAlignment="1">
      <alignment horizontal="left" vertical="center" wrapText="1" indent="1"/>
    </xf>
    <xf numFmtId="0" fontId="223" fillId="14" borderId="231" xfId="4" applyFont="1" applyFill="1" applyBorder="1" applyAlignment="1">
      <alignment horizontal="left" vertical="center" wrapText="1" indent="1"/>
    </xf>
    <xf numFmtId="0" fontId="223" fillId="14" borderId="0" xfId="4" applyFont="1" applyFill="1" applyAlignment="1">
      <alignment horizontal="left" vertical="center" wrapText="1" indent="1"/>
    </xf>
    <xf numFmtId="0" fontId="223" fillId="14" borderId="232" xfId="4" applyFont="1" applyFill="1" applyBorder="1" applyAlignment="1">
      <alignment horizontal="left" vertical="center" wrapText="1" indent="1"/>
    </xf>
    <xf numFmtId="0" fontId="223" fillId="14" borderId="233" xfId="4" applyFont="1" applyFill="1" applyBorder="1" applyAlignment="1">
      <alignment horizontal="left" vertical="center" wrapText="1" indent="1"/>
    </xf>
    <xf numFmtId="0" fontId="223" fillId="14" borderId="234" xfId="4" applyFont="1" applyFill="1" applyBorder="1" applyAlignment="1">
      <alignment horizontal="left" vertical="center" wrapText="1" indent="1"/>
    </xf>
    <xf numFmtId="0" fontId="223" fillId="14" borderId="235" xfId="4" applyFont="1" applyFill="1" applyBorder="1" applyAlignment="1">
      <alignment horizontal="left" vertical="center" wrapText="1" indent="1"/>
    </xf>
    <xf numFmtId="0" fontId="213" fillId="53" borderId="0" xfId="2" applyFont="1" applyFill="1" applyAlignment="1">
      <alignment horizontal="center" vertical="center"/>
    </xf>
    <xf numFmtId="0" fontId="6" fillId="53" borderId="0" xfId="2" applyFill="1">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108" fillId="54" borderId="0" xfId="2" applyFont="1" applyFill="1" applyAlignment="1">
      <alignment horizontal="center" vertical="center" wrapText="1" shrinkToFit="1"/>
    </xf>
    <xf numFmtId="0" fontId="21" fillId="54" borderId="0" xfId="2" applyFont="1" applyFill="1" applyAlignment="1">
      <alignment horizontal="center" vertical="center" wrapText="1" shrinkToFit="1"/>
    </xf>
    <xf numFmtId="0" fontId="215" fillId="0" borderId="0" xfId="2" applyFont="1">
      <alignment vertical="center"/>
    </xf>
    <xf numFmtId="0" fontId="216" fillId="0" borderId="0" xfId="2" applyFont="1" applyAlignment="1">
      <alignment horizontal="center" vertical="center"/>
    </xf>
    <xf numFmtId="0" fontId="6" fillId="0" borderId="0" xfId="2" applyAlignment="1">
      <alignment horizontal="center" vertical="center"/>
    </xf>
    <xf numFmtId="0" fontId="218" fillId="10" borderId="0" xfId="2" applyFont="1" applyFill="1" applyAlignment="1">
      <alignment vertical="top" wrapText="1"/>
    </xf>
    <xf numFmtId="0" fontId="219" fillId="10" borderId="0" xfId="2" applyFont="1" applyFill="1" applyAlignment="1">
      <alignment vertical="top" wrapText="1"/>
    </xf>
    <xf numFmtId="0" fontId="6" fillId="10" borderId="0" xfId="2" applyFill="1" applyAlignment="1">
      <alignment vertical="top" wrapText="1"/>
    </xf>
    <xf numFmtId="0" fontId="51" fillId="55" borderId="0" xfId="2" applyFont="1" applyFill="1" applyAlignment="1">
      <alignment horizontal="left" vertical="center" wrapText="1" indent="1"/>
    </xf>
    <xf numFmtId="0" fontId="220" fillId="55" borderId="0" xfId="2" applyFont="1" applyFill="1" applyAlignment="1">
      <alignment horizontal="left" vertical="center" wrapText="1" indent="1"/>
    </xf>
    <xf numFmtId="0" fontId="104" fillId="22" borderId="0" xfId="0" applyFont="1" applyFill="1" applyAlignment="1">
      <alignment horizontal="left" vertical="center"/>
    </xf>
    <xf numFmtId="0" fontId="79" fillId="0" borderId="114" xfId="0" applyFont="1" applyBorder="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156" fillId="27" borderId="0" xfId="0" applyFont="1" applyFill="1" applyAlignment="1">
      <alignment horizontal="center" vertical="top" wrapText="1"/>
    </xf>
    <xf numFmtId="0" fontId="183"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3"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8" fillId="27" borderId="0" xfId="0" applyFont="1" applyFill="1" applyAlignment="1">
      <alignment horizontal="left" vertical="top" wrapText="1"/>
    </xf>
    <xf numFmtId="0" fontId="188" fillId="27" borderId="0" xfId="0" applyFont="1" applyFill="1" applyAlignment="1">
      <alignment horizontal="center" vertical="top"/>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14" fontId="108" fillId="24" borderId="209"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0" fontId="108" fillId="0" borderId="210" xfId="2" applyFont="1" applyBorder="1" applyAlignment="1">
      <alignment horizontal="left" vertical="top" wrapText="1"/>
    </xf>
    <xf numFmtId="0" fontId="108" fillId="0" borderId="215" xfId="2" applyFont="1" applyBorder="1" applyAlignment="1">
      <alignment horizontal="left" vertical="top" wrapText="1"/>
    </xf>
    <xf numFmtId="0" fontId="113" fillId="24" borderId="42"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56" fontId="108" fillId="24" borderId="42"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14" fontId="108" fillId="24" borderId="217"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0" fontId="108" fillId="24" borderId="207" xfId="2" applyFont="1" applyFill="1" applyBorder="1" applyAlignment="1">
      <alignment horizontal="center" vertical="center"/>
    </xf>
    <xf numFmtId="0" fontId="108" fillId="24" borderId="181"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14" fontId="108" fillId="24" borderId="206" xfId="2" applyNumberFormat="1" applyFont="1" applyFill="1" applyBorder="1" applyAlignment="1">
      <alignment horizontal="center" vertical="center"/>
    </xf>
    <xf numFmtId="56" fontId="113" fillId="24" borderId="42" xfId="2" applyNumberFormat="1" applyFont="1" applyFill="1" applyBorder="1" applyAlignment="1">
      <alignment horizontal="center" vertical="center" wrapText="1"/>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203"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0" fontId="28" fillId="22" borderId="167" xfId="2" applyFont="1" applyFill="1" applyBorder="1" applyAlignment="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7BB2F5"/>
      <color rgb="FFFF99FF"/>
      <color rgb="FF3399FF"/>
      <color rgb="FF6EF729"/>
      <color rgb="FF00CC00"/>
      <color rgb="FF0033CC"/>
      <color rgb="FF66CCFF"/>
      <color rgb="FFFF0066"/>
      <color rgb="FFBB1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'40　感染症統計'!$A$7</c:f>
              <c:strCache>
                <c:ptCount val="1"/>
                <c:pt idx="0">
                  <c:v>2022年</c:v>
                </c:pt>
              </c:strCache>
            </c:strRef>
          </c:tx>
          <c:spPr>
            <a:ln w="63500" cap="rnd">
              <a:solidFill>
                <a:srgbClr val="FF0000"/>
              </a:solidFill>
              <a:round/>
            </a:ln>
            <a:effectLst/>
          </c:spPr>
          <c:marker>
            <c:symbol val="none"/>
          </c:marker>
          <c:val>
            <c:numRef>
              <c:f>'40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545</c:v>
                </c:pt>
                <c:pt idx="7" formatCode="General">
                  <c:v>563</c:v>
                </c:pt>
                <c:pt idx="8" formatCode="General">
                  <c:v>570</c:v>
                </c:pt>
                <c:pt idx="9" formatCode="General">
                  <c:v>82</c:v>
                </c:pt>
              </c:numCache>
            </c:numRef>
          </c:val>
          <c:smooth val="0"/>
          <c:extLst>
            <c:ext xmlns:c16="http://schemas.microsoft.com/office/drawing/2014/chart" uri="{C3380CC4-5D6E-409C-BE32-E72D297353CC}">
              <c16:uniqueId val="{00000000-B26B-4AAB-ADDF-AF634710DDB6}"/>
            </c:ext>
          </c:extLst>
        </c:ser>
        <c:ser>
          <c:idx val="7"/>
          <c:order val="1"/>
          <c:tx>
            <c:strRef>
              <c:f>'40　感染症統計'!$A$8</c:f>
              <c:strCache>
                <c:ptCount val="1"/>
                <c:pt idx="0">
                  <c:v>2021年</c:v>
                </c:pt>
              </c:strCache>
            </c:strRef>
          </c:tx>
          <c:spPr>
            <a:ln w="25400" cap="rnd">
              <a:solidFill>
                <a:schemeClr val="accent6">
                  <a:lumMod val="75000"/>
                </a:schemeClr>
              </a:solidFill>
              <a:round/>
            </a:ln>
            <a:effectLst/>
          </c:spPr>
          <c:marker>
            <c:symbol val="none"/>
          </c:marker>
          <c:val>
            <c:numRef>
              <c:f>'40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'40　感染症統計'!$A$9</c:f>
              <c:strCache>
                <c:ptCount val="1"/>
                <c:pt idx="0">
                  <c:v>2020年</c:v>
                </c:pt>
              </c:strCache>
            </c:strRef>
          </c:tx>
          <c:spPr>
            <a:ln w="19050" cap="rnd">
              <a:solidFill>
                <a:schemeClr val="accent1"/>
              </a:solidFill>
              <a:round/>
            </a:ln>
            <a:effectLst/>
          </c:spPr>
          <c:marker>
            <c:symbol val="none"/>
          </c:marker>
          <c:val>
            <c:numRef>
              <c:f>'40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'40　感染症統計'!$A$10</c:f>
              <c:strCache>
                <c:ptCount val="1"/>
                <c:pt idx="0">
                  <c:v>2019年</c:v>
                </c:pt>
              </c:strCache>
            </c:strRef>
          </c:tx>
          <c:spPr>
            <a:ln w="12700" cap="rnd">
              <a:solidFill>
                <a:srgbClr val="FF0066"/>
              </a:solidFill>
              <a:round/>
            </a:ln>
            <a:effectLst/>
          </c:spPr>
          <c:marker>
            <c:symbol val="none"/>
          </c:marker>
          <c:val>
            <c:numRef>
              <c:f>'40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'40　感染症統計'!$A$11</c:f>
              <c:strCache>
                <c:ptCount val="1"/>
                <c:pt idx="0">
                  <c:v>2018年</c:v>
                </c:pt>
              </c:strCache>
            </c:strRef>
          </c:tx>
          <c:spPr>
            <a:ln w="12700" cap="rnd">
              <a:solidFill>
                <a:schemeClr val="accent3"/>
              </a:solidFill>
              <a:round/>
            </a:ln>
            <a:effectLst/>
          </c:spPr>
          <c:marker>
            <c:symbol val="none"/>
          </c:marker>
          <c:val>
            <c:numRef>
              <c:f>'40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'40　感染症統計'!$A$12</c:f>
              <c:strCache>
                <c:ptCount val="1"/>
                <c:pt idx="0">
                  <c:v>2017年</c:v>
                </c:pt>
              </c:strCache>
            </c:strRef>
          </c:tx>
          <c:spPr>
            <a:ln w="12700" cap="rnd">
              <a:solidFill>
                <a:schemeClr val="accent4"/>
              </a:solidFill>
              <a:round/>
            </a:ln>
            <a:effectLst/>
          </c:spPr>
          <c:marker>
            <c:symbol val="none"/>
          </c:marker>
          <c:val>
            <c:numRef>
              <c:f>'40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'40　感染症統計'!$A$13</c:f>
              <c:strCache>
                <c:ptCount val="1"/>
                <c:pt idx="0">
                  <c:v>2016年</c:v>
                </c:pt>
              </c:strCache>
            </c:strRef>
          </c:tx>
          <c:spPr>
            <a:ln w="12700" cap="rnd">
              <a:solidFill>
                <a:schemeClr val="accent5"/>
              </a:solidFill>
              <a:round/>
            </a:ln>
            <a:effectLst/>
          </c:spPr>
          <c:marker>
            <c:symbol val="none"/>
          </c:marker>
          <c:val>
            <c:numRef>
              <c:f>'40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'40　感染症統計'!$A$14</c:f>
              <c:strCache>
                <c:ptCount val="1"/>
                <c:pt idx="0">
                  <c:v>2015年</c:v>
                </c:pt>
              </c:strCache>
            </c:strRef>
          </c:tx>
          <c:spPr>
            <a:ln w="12700" cap="rnd">
              <a:solidFill>
                <a:schemeClr val="accent6"/>
              </a:solidFill>
              <a:round/>
            </a:ln>
            <a:effectLst/>
          </c:spPr>
          <c:marker>
            <c:symbol val="none"/>
          </c:marker>
          <c:val>
            <c:numRef>
              <c:f>'40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'40　感染症統計'!$P$8</c:f>
              <c:strCache>
                <c:ptCount val="1"/>
                <c:pt idx="0">
                  <c:v>2021年</c:v>
                </c:pt>
              </c:strCache>
            </c:strRef>
          </c:tx>
          <c:spPr>
            <a:ln w="63500" cap="rnd">
              <a:solidFill>
                <a:srgbClr val="FF0000"/>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'40　感染症統計'!$P$9</c:f>
              <c:strCache>
                <c:ptCount val="1"/>
                <c:pt idx="0">
                  <c:v>2020年</c:v>
                </c:pt>
              </c:strCache>
            </c:strRef>
          </c:tx>
          <c:spPr>
            <a:ln w="25400" cap="rnd">
              <a:solidFill>
                <a:schemeClr val="accent6">
                  <a:lumMod val="75000"/>
                </a:schemeClr>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'40　感染症統計'!$P$10</c:f>
              <c:strCache>
                <c:ptCount val="1"/>
                <c:pt idx="0">
                  <c:v>2019年</c:v>
                </c:pt>
              </c:strCache>
            </c:strRef>
          </c:tx>
          <c:spPr>
            <a:ln w="19050" cap="rnd">
              <a:solidFill>
                <a:schemeClr val="accent1"/>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'40　感染症統計'!$P$11</c:f>
              <c:strCache>
                <c:ptCount val="1"/>
                <c:pt idx="0">
                  <c:v>2018年</c:v>
                </c:pt>
              </c:strCache>
            </c:strRef>
          </c:tx>
          <c:spPr>
            <a:ln w="12700" cap="rnd">
              <a:solidFill>
                <a:schemeClr val="accent2"/>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'40　感染症統計'!$P$12</c:f>
              <c:strCache>
                <c:ptCount val="1"/>
                <c:pt idx="0">
                  <c:v>2017年</c:v>
                </c:pt>
              </c:strCache>
            </c:strRef>
          </c:tx>
          <c:spPr>
            <a:ln w="12700" cap="rnd">
              <a:solidFill>
                <a:schemeClr val="accent3"/>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'40　感染症統計'!$P$13</c:f>
              <c:strCache>
                <c:ptCount val="1"/>
                <c:pt idx="0">
                  <c:v>2016年</c:v>
                </c:pt>
              </c:strCache>
            </c:strRef>
          </c:tx>
          <c:spPr>
            <a:ln w="12700" cap="rnd">
              <a:solidFill>
                <a:schemeClr val="accent4"/>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'40　感染症統計'!$P$14</c:f>
              <c:strCache>
                <c:ptCount val="1"/>
                <c:pt idx="0">
                  <c:v>2015年</c:v>
                </c:pt>
              </c:strCache>
            </c:strRef>
          </c:tx>
          <c:spPr>
            <a:ln w="12700" cap="rnd">
              <a:solidFill>
                <a:schemeClr val="accent5"/>
              </a:solidFill>
              <a:round/>
            </a:ln>
            <a:effectLst/>
          </c:spPr>
          <c:marker>
            <c:symbol val="none"/>
          </c:marker>
          <c:cat>
            <c:numRef>
              <c:f>'40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'40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9.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2.sv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sv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8.png"/></Relationships>
</file>

<file path=xl/drawings/_rels/drawing8.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497063</xdr:colOff>
      <xdr:row>1</xdr:row>
      <xdr:rowOff>7620</xdr:rowOff>
    </xdr:from>
    <xdr:to>
      <xdr:col>20</xdr:col>
      <xdr:colOff>200289</xdr:colOff>
      <xdr:row>27</xdr:row>
      <xdr:rowOff>15240</xdr:rowOff>
    </xdr:to>
    <xdr:grpSp>
      <xdr:nvGrpSpPr>
        <xdr:cNvPr id="12" name="グループ化 11">
          <a:extLst>
            <a:ext uri="{FF2B5EF4-FFF2-40B4-BE49-F238E27FC236}">
              <a16:creationId xmlns:a16="http://schemas.microsoft.com/office/drawing/2014/main" id="{3FF33F43-F488-493A-BEF8-427568ED89FB}"/>
            </a:ext>
          </a:extLst>
        </xdr:cNvPr>
        <xdr:cNvGrpSpPr/>
      </xdr:nvGrpSpPr>
      <xdr:grpSpPr>
        <a:xfrm>
          <a:off x="1106663" y="175260"/>
          <a:ext cx="10119766" cy="4465320"/>
          <a:chOff x="1060943" y="175260"/>
          <a:chExt cx="10119766" cy="4465320"/>
        </a:xfrm>
      </xdr:grpSpPr>
      <xdr:grpSp>
        <xdr:nvGrpSpPr>
          <xdr:cNvPr id="6" name="グループ化 5">
            <a:extLst>
              <a:ext uri="{FF2B5EF4-FFF2-40B4-BE49-F238E27FC236}">
                <a16:creationId xmlns:a16="http://schemas.microsoft.com/office/drawing/2014/main" id="{0EA1043B-B2DC-77B7-3722-4754E39DE72D}"/>
              </a:ext>
            </a:extLst>
          </xdr:cNvPr>
          <xdr:cNvGrpSpPr/>
        </xdr:nvGrpSpPr>
        <xdr:grpSpPr>
          <a:xfrm>
            <a:off x="1060943" y="175260"/>
            <a:ext cx="7923754" cy="4465320"/>
            <a:chOff x="1060943" y="175260"/>
            <a:chExt cx="7923754" cy="4465320"/>
          </a:xfrm>
        </xdr:grpSpPr>
        <xdr:pic>
          <xdr:nvPicPr>
            <xdr:cNvPr id="3" name="図 2">
              <a:extLst>
                <a:ext uri="{FF2B5EF4-FFF2-40B4-BE49-F238E27FC236}">
                  <a16:creationId xmlns:a16="http://schemas.microsoft.com/office/drawing/2014/main" id="{8B56B1BA-1C8D-814B-4420-BEB92295FD5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60943" y="175260"/>
              <a:ext cx="7923754" cy="4465320"/>
            </a:xfrm>
            <a:prstGeom prst="rect">
              <a:avLst/>
            </a:prstGeom>
          </xdr:spPr>
        </xdr:pic>
        <xdr:pic>
          <xdr:nvPicPr>
            <xdr:cNvPr id="4" name="図 3">
              <a:extLst>
                <a:ext uri="{FF2B5EF4-FFF2-40B4-BE49-F238E27FC236}">
                  <a16:creationId xmlns:a16="http://schemas.microsoft.com/office/drawing/2014/main" id="{05434074-65A9-945B-9F8A-81CBB80CEC3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781300" y="236220"/>
              <a:ext cx="4480948" cy="472481"/>
            </a:xfrm>
            <a:prstGeom prst="rect">
              <a:avLst/>
            </a:prstGeom>
          </xdr:spPr>
        </xdr:pic>
        <xdr:pic>
          <xdr:nvPicPr>
            <xdr:cNvPr id="5" name="図 4">
              <a:extLst>
                <a:ext uri="{FF2B5EF4-FFF2-40B4-BE49-F238E27FC236}">
                  <a16:creationId xmlns:a16="http://schemas.microsoft.com/office/drawing/2014/main" id="{9AC15C6D-7900-107B-704C-575801D8A6B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67723" y="950830"/>
              <a:ext cx="2589037" cy="397949"/>
            </a:xfrm>
            <a:prstGeom prst="rect">
              <a:avLst/>
            </a:prstGeom>
          </xdr:spPr>
        </xdr:pic>
      </xdr:grpSp>
      <xdr:cxnSp macro="">
        <xdr:nvCxnSpPr>
          <xdr:cNvPr id="8" name="コネクタ: カギ線 7">
            <a:extLst>
              <a:ext uri="{FF2B5EF4-FFF2-40B4-BE49-F238E27FC236}">
                <a16:creationId xmlns:a16="http://schemas.microsoft.com/office/drawing/2014/main" id="{FFFFE65F-F347-CC21-E7C6-0AC4E5D0636B}"/>
              </a:ext>
            </a:extLst>
          </xdr:cNvPr>
          <xdr:cNvCxnSpPr>
            <a:stCxn id="5" idx="2"/>
          </xdr:cNvCxnSpPr>
        </xdr:nvCxnSpPr>
        <xdr:spPr>
          <a:xfrm rot="16200000" flipH="1">
            <a:off x="6069791" y="-1458770"/>
            <a:ext cx="624801" cy="6239898"/>
          </a:xfrm>
          <a:prstGeom prst="bentConnector2">
            <a:avLst/>
          </a:prstGeom>
          <a:ln w="41275">
            <a:tailEnd type="triangle"/>
          </a:ln>
        </xdr:spPr>
        <xdr:style>
          <a:lnRef idx="2">
            <a:schemeClr val="accent2"/>
          </a:lnRef>
          <a:fillRef idx="0">
            <a:schemeClr val="accent2"/>
          </a:fillRef>
          <a:effectRef idx="1">
            <a:schemeClr val="accent2"/>
          </a:effectRef>
          <a:fontRef idx="minor">
            <a:schemeClr val="tx1"/>
          </a:fontRef>
        </xdr:style>
      </xdr:cxnSp>
      <xdr:pic>
        <xdr:nvPicPr>
          <xdr:cNvPr id="11" name="図 10">
            <a:extLst>
              <a:ext uri="{FF2B5EF4-FFF2-40B4-BE49-F238E27FC236}">
                <a16:creationId xmlns:a16="http://schemas.microsoft.com/office/drawing/2014/main" id="{D01B2601-CA4A-60E9-9212-8322A0C7FE0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502140" y="1965960"/>
            <a:ext cx="1678569" cy="1684020"/>
          </a:xfrm>
          <a:prstGeom prst="rect">
            <a:avLst/>
          </a:prstGeom>
        </xdr:spPr>
      </xdr:pic>
    </xdr:grpSp>
    <xdr:clientData/>
  </xdr:twoCellAnchor>
  <xdr:twoCellAnchor>
    <xdr:from>
      <xdr:col>3</xdr:col>
      <xdr:colOff>60960</xdr:colOff>
      <xdr:row>11</xdr:row>
      <xdr:rowOff>160020</xdr:rowOff>
    </xdr:from>
    <xdr:to>
      <xdr:col>7</xdr:col>
      <xdr:colOff>121920</xdr:colOff>
      <xdr:row>14</xdr:row>
      <xdr:rowOff>45720</xdr:rowOff>
    </xdr:to>
    <xdr:sp macro="" textlink="">
      <xdr:nvSpPr>
        <xdr:cNvPr id="13" name="テキスト ボックス 12">
          <a:extLst>
            <a:ext uri="{FF2B5EF4-FFF2-40B4-BE49-F238E27FC236}">
              <a16:creationId xmlns:a16="http://schemas.microsoft.com/office/drawing/2014/main" id="{88CC4C31-45D2-0E68-8EFD-16C9011FE900}"/>
            </a:ext>
          </a:extLst>
        </xdr:cNvPr>
        <xdr:cNvSpPr txBox="1"/>
      </xdr:nvSpPr>
      <xdr:spPr>
        <a:xfrm>
          <a:off x="1889760" y="2103120"/>
          <a:ext cx="2499360" cy="38862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お問い合わせは</a:t>
          </a:r>
        </a:p>
      </xdr:txBody>
    </xdr:sp>
    <xdr:clientData/>
  </xdr:twoCellAnchor>
  <xdr:twoCellAnchor>
    <xdr:from>
      <xdr:col>3</xdr:col>
      <xdr:colOff>60960</xdr:colOff>
      <xdr:row>12</xdr:row>
      <xdr:rowOff>15240</xdr:rowOff>
    </xdr:from>
    <xdr:to>
      <xdr:col>10</xdr:col>
      <xdr:colOff>419100</xdr:colOff>
      <xdr:row>20</xdr:row>
      <xdr:rowOff>0</xdr:rowOff>
    </xdr:to>
    <xdr:sp macro="" textlink="">
      <xdr:nvSpPr>
        <xdr:cNvPr id="14" name="四角形: 角を丸くする 13">
          <a:extLst>
            <a:ext uri="{FF2B5EF4-FFF2-40B4-BE49-F238E27FC236}">
              <a16:creationId xmlns:a16="http://schemas.microsoft.com/office/drawing/2014/main" id="{DCCDF7E9-3930-C7C6-7C4C-C2C8360C372E}"/>
            </a:ext>
          </a:extLst>
        </xdr:cNvPr>
        <xdr:cNvSpPr/>
      </xdr:nvSpPr>
      <xdr:spPr>
        <a:xfrm>
          <a:off x="1889760" y="2125980"/>
          <a:ext cx="4625340" cy="1325880"/>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152400</xdr:colOff>
      <xdr:row>18</xdr:row>
      <xdr:rowOff>7620</xdr:rowOff>
    </xdr:to>
    <xdr:pic>
      <xdr:nvPicPr>
        <xdr:cNvPr id="14" name="図 13" descr="感染性胃腸炎患者報告数　直近5シーズン">
          <a:extLst>
            <a:ext uri="{FF2B5EF4-FFF2-40B4-BE49-F238E27FC236}">
              <a16:creationId xmlns:a16="http://schemas.microsoft.com/office/drawing/2014/main" id="{887D0602-086E-C580-3155-80A2B170D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22376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1.97</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1670"/>
            <a:gd name="adj6" fmla="val -13132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1128484</xdr:colOff>
      <xdr:row>15</xdr:row>
      <xdr:rowOff>62087</xdr:rowOff>
    </xdr:from>
    <xdr:to>
      <xdr:col>7</xdr:col>
      <xdr:colOff>1451302</xdr:colOff>
      <xdr:row>16</xdr:row>
      <xdr:rowOff>193846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662384" y="29500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15</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51C6CF3-55A5-487B-9946-C60B358276EF}"/>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DBD0DE6E-D182-4F7C-A2B6-F88EA340C6FA}"/>
            </a:ext>
          </a:extLst>
        </xdr:cNvPr>
        <xdr:cNvSpPr/>
      </xdr:nvSpPr>
      <xdr:spPr>
        <a:xfrm>
          <a:off x="2985135" y="1866900"/>
          <a:ext cx="845820" cy="899160"/>
        </a:xfrm>
        <a:prstGeom prst="rightArrow">
          <a:avLst/>
        </a:prstGeom>
        <a:solidFill>
          <a:schemeClr val="bg1">
            <a:lumMod val="65000"/>
          </a:schemeClr>
        </a:solidFill>
        <a:ln>
          <a:solidFill>
            <a:schemeClr val="bg1">
              <a:lumMod val="85000"/>
            </a:schemeClr>
          </a:solidFill>
        </a:ln>
        <a:effectLst>
          <a:outerShdw blurRad="50800" dist="50800" dir="5400000" algn="ctr" rotWithShape="0">
            <a:schemeClr val="bg1"/>
          </a:outerShdw>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931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68614425-D0E4-4CFD-9483-B9EA504B4FB7}"/>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941CCB8D-1EE3-402D-A441-941B73025E33}"/>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2A08F20A-8DAE-4EF5-8D87-49F8B7E1E73D}"/>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17</xdr:col>
      <xdr:colOff>0</xdr:colOff>
      <xdr:row>5</xdr:row>
      <xdr:rowOff>0</xdr:rowOff>
    </xdr:from>
    <xdr:ext cx="304800" cy="309312"/>
    <xdr:sp macro="" textlink="">
      <xdr:nvSpPr>
        <xdr:cNvPr id="7" name="AutoShape 285" descr="Z">
          <a:hlinkClick xmlns:r="http://schemas.openxmlformats.org/officeDocument/2006/relationships" r:id="rId4"/>
          <a:extLst>
            <a:ext uri="{FF2B5EF4-FFF2-40B4-BE49-F238E27FC236}">
              <a16:creationId xmlns:a16="http://schemas.microsoft.com/office/drawing/2014/main" id="{074857FF-994C-4852-B9F4-5CBF17A78271}"/>
            </a:ext>
          </a:extLst>
        </xdr:cNvPr>
        <xdr:cNvSpPr>
          <a:spLocks noChangeAspect="1" noChangeArrowheads="1"/>
        </xdr:cNvSpPr>
      </xdr:nvSpPr>
      <xdr:spPr bwMode="auto">
        <a:xfrm>
          <a:off x="10988040" y="1280160"/>
          <a:ext cx="304800" cy="309312"/>
        </a:xfrm>
        <a:prstGeom prst="rect">
          <a:avLst/>
        </a:prstGeom>
        <a:noFill/>
        <a:ln w="9525">
          <a:noFill/>
          <a:miter lim="800000"/>
          <a:headEnd/>
          <a:tailEnd/>
        </a:ln>
      </xdr:spPr>
    </xdr:sp>
    <xdr:clientData/>
  </xdr:oneCellAnchor>
  <xdr:oneCellAnchor>
    <xdr:from>
      <xdr:col>8</xdr:col>
      <xdr:colOff>0</xdr:colOff>
      <xdr:row>15</xdr:row>
      <xdr:rowOff>0</xdr:rowOff>
    </xdr:from>
    <xdr:ext cx="304800" cy="304299"/>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D4AEA67-CF4F-4FBC-A0C3-268FC3603B64}"/>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editAs="oneCell">
    <xdr:from>
      <xdr:col>0</xdr:col>
      <xdr:colOff>264696</xdr:colOff>
      <xdr:row>4</xdr:row>
      <xdr:rowOff>80211</xdr:rowOff>
    </xdr:from>
    <xdr:to>
      <xdr:col>4</xdr:col>
      <xdr:colOff>581758</xdr:colOff>
      <xdr:row>13</xdr:row>
      <xdr:rowOff>82956</xdr:rowOff>
    </xdr:to>
    <xdr:pic>
      <xdr:nvPicPr>
        <xdr:cNvPr id="9" name="図 8">
          <a:extLst>
            <a:ext uri="{FF2B5EF4-FFF2-40B4-BE49-F238E27FC236}">
              <a16:creationId xmlns:a16="http://schemas.microsoft.com/office/drawing/2014/main" id="{799DEC56-C530-4804-A267-8660FB733A01}"/>
            </a:ext>
          </a:extLst>
        </xdr:cNvPr>
        <xdr:cNvPicPr>
          <a:picLocks noChangeAspect="1"/>
        </xdr:cNvPicPr>
      </xdr:nvPicPr>
      <xdr:blipFill>
        <a:blip xmlns:r="http://schemas.openxmlformats.org/officeDocument/2006/relationships" r:embed="rId5"/>
        <a:stretch>
          <a:fillRect/>
        </a:stretch>
      </xdr:blipFill>
      <xdr:spPr>
        <a:xfrm>
          <a:off x="264696" y="1154631"/>
          <a:ext cx="2504002" cy="24030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1.06% :</a:t>
          </a:r>
          <a:r>
            <a:rPr kumimoji="1" lang="ja-JP" altLang="en-US" sz="1400" b="1">
              <a:solidFill>
                <a:srgbClr val="FFFF00"/>
              </a:solidFill>
            </a:rPr>
            <a:t>　</a:t>
          </a:r>
          <a:r>
            <a:rPr kumimoji="1" lang="en-US" altLang="ja-JP" sz="1400" b="1">
              <a:solidFill>
                <a:srgbClr val="FFFF00"/>
              </a:solidFill>
            </a:rPr>
            <a:t>0.00</a:t>
          </a:r>
          <a:r>
            <a:rPr kumimoji="1" lang="ja-JP" altLang="en-US" sz="1400" b="1">
              <a:solidFill>
                <a:srgbClr val="FFFF00"/>
              </a:solidFill>
            </a:rPr>
            <a:t>％増減無</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46</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ドイツ、フランス、ロシアなどに感染増加の兆し。中国、韓国、台湾の動きにも注意。</a:t>
          </a:r>
        </a:p>
        <a:p>
          <a:r>
            <a:rPr lang="en-US" altLang="ja-JP" sz="2000" b="1" i="0">
              <a:solidFill>
                <a:schemeClr val="dk1"/>
              </a:solidFill>
              <a:effectLst/>
              <a:latin typeface="+mn-lt"/>
              <a:ea typeface="+mn-ea"/>
              <a:cs typeface="+mn-cs"/>
            </a:rPr>
            <a:t>BA5</a:t>
          </a:r>
          <a:r>
            <a:rPr lang="ja-JP" altLang="en-US" sz="2000" b="1" i="0">
              <a:solidFill>
                <a:schemeClr val="dk1"/>
              </a:solidFill>
              <a:effectLst/>
              <a:latin typeface="+mn-lt"/>
              <a:ea typeface="+mn-ea"/>
              <a:cs typeface="+mn-cs"/>
            </a:rPr>
            <a:t>以外の変異株のモニリングが必要。ただし、致死率は</a:t>
          </a:r>
          <a:r>
            <a:rPr lang="en-US" altLang="ja-JP" sz="2000" b="1" i="0">
              <a:solidFill>
                <a:schemeClr val="dk1"/>
              </a:solidFill>
              <a:effectLst/>
              <a:latin typeface="+mn-lt"/>
              <a:ea typeface="+mn-ea"/>
              <a:cs typeface="+mn-cs"/>
            </a:rPr>
            <a:t>1.06%</a:t>
          </a:r>
          <a:r>
            <a:rPr lang="ja-JP" altLang="en-US" sz="2000" b="1" i="0">
              <a:solidFill>
                <a:schemeClr val="dk1"/>
              </a:solidFill>
              <a:effectLst/>
              <a:latin typeface="+mn-lt"/>
              <a:ea typeface="+mn-ea"/>
              <a:cs typeface="+mn-cs"/>
            </a:rPr>
            <a:t>と落ち着いており</a:t>
          </a:r>
        </a:p>
        <a:p>
          <a:r>
            <a:rPr lang="ja-JP" altLang="en-US" sz="2000" b="1" i="0">
              <a:solidFill>
                <a:schemeClr val="dk1"/>
              </a:solidFill>
              <a:effectLst/>
              <a:latin typeface="+mn-lt"/>
              <a:ea typeface="+mn-ea"/>
              <a:cs typeface="+mn-cs"/>
            </a:rPr>
            <a:t>これ以上上昇することは無い。</a:t>
          </a: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1706881</xdr:colOff>
      <xdr:row>0</xdr:row>
      <xdr:rowOff>375114</xdr:rowOff>
    </xdr:from>
    <xdr:to>
      <xdr:col>5</xdr:col>
      <xdr:colOff>294640</xdr:colOff>
      <xdr:row>2</xdr:row>
      <xdr:rowOff>3270623</xdr:rowOff>
    </xdr:to>
    <xdr:pic>
      <xdr:nvPicPr>
        <xdr:cNvPr id="15" name="図 14">
          <a:extLst>
            <a:ext uri="{FF2B5EF4-FFF2-40B4-BE49-F238E27FC236}">
              <a16:creationId xmlns:a16="http://schemas.microsoft.com/office/drawing/2014/main" id="{95B8E525-6A4D-F50D-6F6F-CC3E4C8366B2}"/>
            </a:ext>
          </a:extLst>
        </xdr:cNvPr>
        <xdr:cNvPicPr>
          <a:picLocks noChangeAspect="1"/>
        </xdr:cNvPicPr>
      </xdr:nvPicPr>
      <xdr:blipFill>
        <a:blip xmlns:r="http://schemas.openxmlformats.org/officeDocument/2006/relationships" r:embed="rId7"/>
        <a:stretch>
          <a:fillRect/>
        </a:stretch>
      </xdr:blipFill>
      <xdr:spPr>
        <a:xfrm>
          <a:off x="2580641" y="375114"/>
          <a:ext cx="3840479" cy="36879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18887</xdr:colOff>
      <xdr:row>22</xdr:row>
      <xdr:rowOff>24319</xdr:rowOff>
    </xdr:from>
    <xdr:to>
      <xdr:col>23</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17100" y="3777574"/>
          <a:ext cx="2558943" cy="3834320"/>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9</xdr:col>
      <xdr:colOff>186447</xdr:colOff>
      <xdr:row>44</xdr:row>
      <xdr:rowOff>121596</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425836" cy="370056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227369</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ja-yokohama.or.jp/oshirase/20221011zanryuu" TargetMode="External"/><Relationship Id="rId2" Type="http://schemas.openxmlformats.org/officeDocument/2006/relationships/hyperlink" Target="https://www.foods-ch.com/anzen/kt_44580/" TargetMode="External"/><Relationship Id="rId1" Type="http://schemas.openxmlformats.org/officeDocument/2006/relationships/hyperlink" Target="https://news.yahoo.co.jp/articles/44c9fa04adb1fed0aa3118f95be3de6d8fd3483c"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kFLP8k-wIl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hokkoku.co.jp/articles/-/878529" TargetMode="External"/><Relationship Id="rId3" Type="http://schemas.openxmlformats.org/officeDocument/2006/relationships/hyperlink" Target="https://tribune-net-ph.translate.goog/2022/10/10/76-students-experience-food-poisoning-in-occidental-mindoro/?_x_tr_sl=en&amp;_x_tr_tl=ja&amp;_x_tr_hl=ja&amp;_x_tr_pto=sc" TargetMode="External"/><Relationship Id="rId7" Type="http://schemas.openxmlformats.org/officeDocument/2006/relationships/hyperlink" Target="https://encount.press/archives/367332/" TargetMode="External"/><Relationship Id="rId2" Type="http://schemas.openxmlformats.org/officeDocument/2006/relationships/hyperlink" Target="https://news.ntv.co.jp/nnn/1085j8tvkf3fh0hkewm" TargetMode="External"/><Relationship Id="rId1" Type="http://schemas.openxmlformats.org/officeDocument/2006/relationships/hyperlink" Target="https://news.yahoo.co.jp/articles/6771fda4194829f6309c44d0a41ef89e838b81b1" TargetMode="External"/><Relationship Id="rId6" Type="http://schemas.openxmlformats.org/officeDocument/2006/relationships/hyperlink" Target="https://niigata.mypl.net/public_info/?mid=7a315284f9fa298c0ec9a4134bc33940&amp;area_no=1" TargetMode="External"/><Relationship Id="rId5" Type="http://schemas.openxmlformats.org/officeDocument/2006/relationships/hyperlink" Target="https://news.yahoo.co.jp/articles/29a049a3b9f5591d382232374105dd0339d57499" TargetMode="External"/><Relationship Id="rId10" Type="http://schemas.openxmlformats.org/officeDocument/2006/relationships/printerSettings" Target="../printerSettings/printerSettings6.bin"/><Relationship Id="rId4" Type="http://schemas.openxmlformats.org/officeDocument/2006/relationships/hyperlink" Target="https://www.pref.mie.lg.jp/TOPICS/m0014700206.htm" TargetMode="External"/><Relationship Id="rId9" Type="http://schemas.openxmlformats.org/officeDocument/2006/relationships/hyperlink" Target="https://biz.chunichi.co.jp/news/article/10/49716/"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2/10/62d19fe58e167f9b.html" TargetMode="External"/><Relationship Id="rId3" Type="http://schemas.openxmlformats.org/officeDocument/2006/relationships/hyperlink" Target="https://www.womenshealthmag.com/jp/food/a41507366/supermarkets-removing-best-before-date-labels-20221011/" TargetMode="External"/><Relationship Id="rId7" Type="http://schemas.openxmlformats.org/officeDocument/2006/relationships/hyperlink" Target="https://odoroki.4g63evo.net/gaikoku/66770/html" TargetMode="External"/><Relationship Id="rId2" Type="http://schemas.openxmlformats.org/officeDocument/2006/relationships/hyperlink" Target="https://news.yahoo.co.jp/articles/0b04c8a4b51a0008d4c0f68aa98deb20acd47e4c" TargetMode="External"/><Relationship Id="rId1" Type="http://schemas.openxmlformats.org/officeDocument/2006/relationships/hyperlink" Target="https://www.jetro.go.jp/biznews/2022/10/0af39e17dbac60b6.html" TargetMode="External"/><Relationship Id="rId6" Type="http://schemas.openxmlformats.org/officeDocument/2006/relationships/hyperlink" Target="https://www.bloomberg.co.jp/news/articles/2022-10-12/RJMUSZDWRGGV01" TargetMode="External"/><Relationship Id="rId5" Type="http://schemas.openxmlformats.org/officeDocument/2006/relationships/hyperlink" Target="https://www.viet-jo.com/m/news/nikkei/221011122622.html" TargetMode="External"/><Relationship Id="rId10" Type="http://schemas.openxmlformats.org/officeDocument/2006/relationships/printerSettings" Target="../printerSettings/printerSettings7.bin"/><Relationship Id="rId4" Type="http://schemas.openxmlformats.org/officeDocument/2006/relationships/hyperlink" Target="https://nordot.app/952519907562717184" TargetMode="External"/><Relationship Id="rId9" Type="http://schemas.openxmlformats.org/officeDocument/2006/relationships/hyperlink" Target="https://www.nna.jp/news/1695834?id=1695834"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opLeftCell="D1" zoomScaleNormal="100" workbookViewId="0">
      <selection activeCell="H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20" t="s">
        <v>446</v>
      </c>
      <c r="B1" s="221"/>
      <c r="C1" s="221" t="s">
        <v>265</v>
      </c>
      <c r="D1" s="221"/>
      <c r="E1" s="221"/>
      <c r="F1" s="221"/>
      <c r="G1" s="221"/>
      <c r="H1" s="221"/>
      <c r="I1" s="122"/>
    </row>
    <row r="2" spans="1:10">
      <c r="A2" s="222" t="s">
        <v>121</v>
      </c>
      <c r="B2" s="223"/>
      <c r="C2" s="223"/>
      <c r="D2" s="223"/>
      <c r="E2" s="223"/>
      <c r="F2" s="223"/>
      <c r="G2" s="223"/>
      <c r="H2" s="223"/>
      <c r="I2" s="122"/>
    </row>
    <row r="3" spans="1:10" ht="15.75" customHeight="1">
      <c r="A3" s="594" t="s">
        <v>29</v>
      </c>
      <c r="B3" s="595"/>
      <c r="C3" s="595"/>
      <c r="D3" s="595"/>
      <c r="E3" s="595"/>
      <c r="F3" s="595"/>
      <c r="G3" s="595"/>
      <c r="H3" s="596"/>
      <c r="I3" s="122"/>
    </row>
    <row r="4" spans="1:10">
      <c r="A4" s="222" t="s">
        <v>194</v>
      </c>
      <c r="B4" s="223"/>
      <c r="C4" s="223"/>
      <c r="D4" s="223"/>
      <c r="E4" s="223"/>
      <c r="F4" s="223"/>
      <c r="G4" s="223"/>
      <c r="H4" s="223"/>
      <c r="I4" s="122"/>
    </row>
    <row r="5" spans="1:10">
      <c r="A5" s="222" t="s">
        <v>122</v>
      </c>
      <c r="B5" s="223"/>
      <c r="C5" s="223"/>
      <c r="D5" s="223"/>
      <c r="E5" s="223"/>
      <c r="F5" s="223"/>
      <c r="G5" s="223"/>
      <c r="H5" s="223"/>
      <c r="I5" s="122"/>
    </row>
    <row r="6" spans="1:10">
      <c r="A6" s="224" t="s">
        <v>121</v>
      </c>
      <c r="B6" s="225"/>
      <c r="C6" s="225"/>
      <c r="D6" s="225"/>
      <c r="E6" s="225"/>
      <c r="F6" s="225"/>
      <c r="G6" s="225"/>
      <c r="H6" s="225"/>
      <c r="I6" s="122"/>
    </row>
    <row r="7" spans="1:10">
      <c r="A7" s="224" t="s">
        <v>123</v>
      </c>
      <c r="B7" s="225"/>
      <c r="C7" s="225"/>
      <c r="D7" s="225"/>
      <c r="E7" s="225"/>
      <c r="F7" s="225"/>
      <c r="G7" s="225"/>
      <c r="H7" s="225"/>
      <c r="I7" s="122"/>
    </row>
    <row r="8" spans="1:10">
      <c r="A8" s="226" t="s">
        <v>124</v>
      </c>
      <c r="B8" s="227"/>
      <c r="C8" s="227"/>
      <c r="D8" s="227"/>
      <c r="E8" s="227"/>
      <c r="F8" s="227"/>
      <c r="G8" s="227"/>
      <c r="H8" s="227"/>
      <c r="I8" s="122"/>
    </row>
    <row r="9" spans="1:10" ht="15" customHeight="1">
      <c r="A9" s="278" t="s">
        <v>125</v>
      </c>
      <c r="B9" s="279" t="str">
        <f>+'40　食中毒記事等 '!A11</f>
        <v>食中毒の発生について（令和４年１０月１４日）</v>
      </c>
      <c r="C9" s="280"/>
      <c r="D9" s="280"/>
      <c r="E9" s="280"/>
      <c r="F9" s="280"/>
      <c r="G9" s="280"/>
      <c r="H9" s="280"/>
      <c r="I9" s="122"/>
    </row>
    <row r="10" spans="1:10" ht="15" customHeight="1">
      <c r="A10" s="278" t="s">
        <v>126</v>
      </c>
      <c r="B10" s="279" t="str">
        <f>+'40　ノロウイルス関連情報 '!H72</f>
        <v>管理レベル「1」　</v>
      </c>
      <c r="C10" s="279" t="s">
        <v>231</v>
      </c>
      <c r="D10" s="281">
        <f>+'40　ノロウイルス関連情報 '!G73</f>
        <v>1.97</v>
      </c>
      <c r="E10" s="279" t="s">
        <v>232</v>
      </c>
      <c r="F10" s="282">
        <f>+'40　ノロウイルス関連情報 '!I73</f>
        <v>-3.9999999999999813E-2</v>
      </c>
      <c r="G10" s="280" t="s">
        <v>137</v>
      </c>
      <c r="H10" s="280"/>
      <c r="I10" s="122"/>
    </row>
    <row r="11" spans="1:10" s="141" customFormat="1" ht="15" customHeight="1">
      <c r="A11" s="283" t="s">
        <v>127</v>
      </c>
      <c r="B11" s="600" t="str">
        <f>+'40残留農薬　等 '!A2</f>
        <v>医者4人が「絶対に食べない」ヤバい食材20選！発がん性の危険も、美味しいものほど食べすぎ注意</v>
      </c>
      <c r="C11" s="600"/>
      <c r="D11" s="600"/>
      <c r="E11" s="600"/>
      <c r="F11" s="600"/>
      <c r="G11" s="600"/>
      <c r="H11" s="284"/>
      <c r="I11" s="140"/>
      <c r="J11" s="141" t="s">
        <v>128</v>
      </c>
    </row>
    <row r="12" spans="1:10" ht="15" customHeight="1">
      <c r="A12" s="278" t="s">
        <v>129</v>
      </c>
      <c r="B12" s="279" t="str">
        <f>+'40　食品表示'!A2</f>
        <v>消費者庁、クルミの表示義務化へ　アレルギー症例の急増で</v>
      </c>
      <c r="C12" s="280"/>
      <c r="D12" s="280"/>
      <c r="E12" s="280"/>
      <c r="F12" s="280"/>
      <c r="G12" s="280"/>
      <c r="H12" s="280"/>
      <c r="I12" s="122"/>
    </row>
    <row r="13" spans="1:10" ht="15" customHeight="1">
      <c r="A13" s="278" t="s">
        <v>130</v>
      </c>
      <c r="B13" s="285">
        <f>+'40　海外情報'!B6</f>
        <v>0</v>
      </c>
      <c r="C13" s="280" t="str">
        <f>+'40　海外情報'!A5</f>
        <v xml:space="preserve">イギリスの大手スーパーで「賞味期限表示」廃止の動きが広がる - Women's Health </v>
      </c>
      <c r="D13" s="280"/>
      <c r="E13" s="280"/>
      <c r="F13" s="280"/>
      <c r="G13" s="280"/>
      <c r="H13" s="280"/>
      <c r="I13" s="122"/>
    </row>
    <row r="14" spans="1:10" ht="15" customHeight="1">
      <c r="A14" s="285" t="s">
        <v>131</v>
      </c>
      <c r="B14" s="286" t="str">
        <f>+'40　海外情報'!B3</f>
        <v>韓国</v>
      </c>
      <c r="C14" s="597" t="str">
        <f>+'40　海外情報'!A2</f>
        <v>【悲報】韓国人「韓国産海苔から『農薬』成分が検出される！」フランスから送り返されて発覚‥　韓国の反応</v>
      </c>
      <c r="D14" s="597"/>
      <c r="E14" s="597"/>
      <c r="F14" s="597"/>
      <c r="G14" s="597"/>
      <c r="H14" s="598"/>
      <c r="I14" s="122"/>
    </row>
    <row r="15" spans="1:10" ht="15" customHeight="1">
      <c r="A15" s="278" t="s">
        <v>132</v>
      </c>
      <c r="B15" s="279" t="str">
        <f>+'40　感染症統計'!A20</f>
        <v>※2022年 第40週（10/3～10/9） 現在</v>
      </c>
      <c r="C15" s="280"/>
      <c r="D15" s="279" t="s">
        <v>174</v>
      </c>
      <c r="E15" s="280"/>
      <c r="F15" s="280"/>
      <c r="G15" s="280"/>
      <c r="H15" s="280"/>
      <c r="I15" s="122"/>
    </row>
    <row r="16" spans="1:10" ht="15" customHeight="1">
      <c r="A16" s="278" t="s">
        <v>133</v>
      </c>
      <c r="B16" s="599" t="str">
        <f>+'38　感染症情報'!B2</f>
        <v>2022年 第38週（9月19日〜 9月25日）</v>
      </c>
      <c r="C16" s="599"/>
      <c r="D16" s="599"/>
      <c r="E16" s="599"/>
      <c r="F16" s="599"/>
      <c r="G16" s="599"/>
      <c r="H16" s="280"/>
      <c r="I16" s="122"/>
    </row>
    <row r="17" spans="1:14" ht="15" customHeight="1">
      <c r="A17" s="278" t="s">
        <v>235</v>
      </c>
      <c r="B17" s="453" t="e">
        <f>+#REF!</f>
        <v>#REF!</v>
      </c>
      <c r="C17" s="280"/>
      <c r="D17" s="280"/>
      <c r="E17" s="280"/>
      <c r="F17" s="287"/>
      <c r="G17" s="280"/>
      <c r="H17" s="280"/>
      <c r="I17" s="122"/>
    </row>
    <row r="18" spans="1:14" ht="15" customHeight="1">
      <c r="A18" s="278" t="s">
        <v>138</v>
      </c>
      <c r="B18" s="280" t="str">
        <f>+'40　新型コロナウイルス情報'!C4</f>
        <v>今週の新型コロナ 新規感染者数　世界で325万人(対前週の増減 : 12万人減少)</v>
      </c>
      <c r="C18" s="280"/>
      <c r="D18" s="280"/>
      <c r="E18" s="280"/>
      <c r="F18" s="280" t="s">
        <v>21</v>
      </c>
      <c r="G18" s="280"/>
      <c r="H18" s="280"/>
      <c r="I18" s="122"/>
    </row>
    <row r="19" spans="1:14" ht="15" customHeight="1">
      <c r="A19" s="278" t="s">
        <v>197</v>
      </c>
      <c r="B19" s="280" t="s">
        <v>292</v>
      </c>
      <c r="C19" s="280"/>
      <c r="D19" s="280"/>
      <c r="E19" s="280"/>
      <c r="F19" s="280"/>
      <c r="G19" s="280"/>
      <c r="H19" s="280"/>
      <c r="I19" s="122"/>
    </row>
    <row r="20" spans="1:14">
      <c r="A20" s="226" t="s">
        <v>124</v>
      </c>
      <c r="B20" s="227"/>
      <c r="C20" s="227"/>
      <c r="D20" s="227"/>
      <c r="E20" s="227"/>
      <c r="F20" s="227"/>
      <c r="G20" s="227"/>
      <c r="H20" s="227"/>
      <c r="I20" s="122"/>
    </row>
    <row r="21" spans="1:14">
      <c r="A21" s="224" t="s">
        <v>21</v>
      </c>
      <c r="B21" s="225"/>
      <c r="C21" s="225"/>
      <c r="D21" s="225"/>
      <c r="E21" s="225"/>
      <c r="F21" s="225"/>
      <c r="G21" s="225"/>
      <c r="H21" s="225"/>
      <c r="I21" s="122"/>
    </row>
    <row r="22" spans="1:14">
      <c r="A22" s="123" t="s">
        <v>134</v>
      </c>
      <c r="I22" s="122"/>
    </row>
    <row r="23" spans="1:14">
      <c r="A23" s="122"/>
      <c r="I23" s="122"/>
    </row>
    <row r="24" spans="1:14">
      <c r="A24" s="122"/>
      <c r="I24" s="122"/>
    </row>
    <row r="25" spans="1:14">
      <c r="A25" s="122"/>
      <c r="I25" s="122"/>
      <c r="N25" t="s">
        <v>174</v>
      </c>
    </row>
    <row r="26" spans="1:14">
      <c r="A26" s="122"/>
      <c r="I26" s="122"/>
    </row>
    <row r="27" spans="1:14">
      <c r="A27" s="122"/>
      <c r="I27" s="122"/>
    </row>
    <row r="28" spans="1:14">
      <c r="A28" s="122"/>
      <c r="I28" s="122"/>
    </row>
    <row r="29" spans="1:14">
      <c r="A29" s="122"/>
      <c r="I29" s="122"/>
    </row>
    <row r="30" spans="1:14">
      <c r="A30" s="122"/>
      <c r="I30" s="122"/>
    </row>
    <row r="31" spans="1:14">
      <c r="A31" s="122"/>
      <c r="I31" s="122"/>
    </row>
    <row r="32" spans="1:14">
      <c r="A32" s="122"/>
      <c r="I32" s="122"/>
    </row>
    <row r="33" spans="1:9" ht="13.8" thickBot="1">
      <c r="A33" s="124"/>
      <c r="B33" s="125"/>
      <c r="C33" s="125"/>
      <c r="D33" s="125"/>
      <c r="E33" s="125"/>
      <c r="F33" s="125"/>
      <c r="G33" s="125"/>
      <c r="H33" s="125"/>
      <c r="I33" s="122"/>
    </row>
    <row r="34" spans="1:9" ht="13.8" thickTop="1"/>
    <row r="37" spans="1:9" ht="24.6">
      <c r="A37" s="154" t="s">
        <v>159</v>
      </c>
    </row>
    <row r="38" spans="1:9" ht="40.5" customHeight="1">
      <c r="A38" s="601" t="s">
        <v>160</v>
      </c>
      <c r="B38" s="601"/>
      <c r="C38" s="601"/>
      <c r="D38" s="601"/>
      <c r="E38" s="601"/>
      <c r="F38" s="601"/>
      <c r="G38" s="601"/>
    </row>
    <row r="39" spans="1:9" ht="30.75" customHeight="1">
      <c r="A39" s="593" t="s">
        <v>161</v>
      </c>
      <c r="B39" s="593"/>
      <c r="C39" s="593"/>
      <c r="D39" s="593"/>
      <c r="E39" s="593"/>
      <c r="F39" s="593"/>
      <c r="G39" s="593"/>
    </row>
    <row r="40" spans="1:9" ht="15">
      <c r="A40" s="155"/>
    </row>
    <row r="41" spans="1:9" ht="69.75" customHeight="1">
      <c r="A41" s="588" t="s">
        <v>169</v>
      </c>
      <c r="B41" s="588"/>
      <c r="C41" s="588"/>
      <c r="D41" s="588"/>
      <c r="E41" s="588"/>
      <c r="F41" s="588"/>
      <c r="G41" s="588"/>
    </row>
    <row r="42" spans="1:9" ht="35.25" customHeight="1">
      <c r="A42" s="593" t="s">
        <v>162</v>
      </c>
      <c r="B42" s="593"/>
      <c r="C42" s="593"/>
      <c r="D42" s="593"/>
      <c r="E42" s="593"/>
      <c r="F42" s="593"/>
      <c r="G42" s="593"/>
    </row>
    <row r="43" spans="1:9" ht="59.25" customHeight="1">
      <c r="A43" s="588" t="s">
        <v>163</v>
      </c>
      <c r="B43" s="588"/>
      <c r="C43" s="588"/>
      <c r="D43" s="588"/>
      <c r="E43" s="588"/>
      <c r="F43" s="588"/>
      <c r="G43" s="588"/>
    </row>
    <row r="44" spans="1:9" ht="15">
      <c r="A44" s="156"/>
    </row>
    <row r="45" spans="1:9" ht="27.75" customHeight="1">
      <c r="A45" s="590" t="s">
        <v>164</v>
      </c>
      <c r="B45" s="590"/>
      <c r="C45" s="590"/>
      <c r="D45" s="590"/>
      <c r="E45" s="590"/>
      <c r="F45" s="590"/>
      <c r="G45" s="590"/>
    </row>
    <row r="46" spans="1:9" ht="53.25" customHeight="1">
      <c r="A46" s="589" t="s">
        <v>170</v>
      </c>
      <c r="B46" s="588"/>
      <c r="C46" s="588"/>
      <c r="D46" s="588"/>
      <c r="E46" s="588"/>
      <c r="F46" s="588"/>
      <c r="G46" s="588"/>
    </row>
    <row r="47" spans="1:9" ht="15">
      <c r="A47" s="156"/>
    </row>
    <row r="48" spans="1:9" ht="32.25" customHeight="1">
      <c r="A48" s="590" t="s">
        <v>165</v>
      </c>
      <c r="B48" s="590"/>
      <c r="C48" s="590"/>
      <c r="D48" s="590"/>
      <c r="E48" s="590"/>
      <c r="F48" s="590"/>
      <c r="G48" s="590"/>
    </row>
    <row r="49" spans="1:7" ht="15">
      <c r="A49" s="155"/>
    </row>
    <row r="50" spans="1:7" ht="87" customHeight="1">
      <c r="A50" s="589" t="s">
        <v>171</v>
      </c>
      <c r="B50" s="588"/>
      <c r="C50" s="588"/>
      <c r="D50" s="588"/>
      <c r="E50" s="588"/>
      <c r="F50" s="588"/>
      <c r="G50" s="588"/>
    </row>
    <row r="51" spans="1:7" ht="15">
      <c r="A51" s="156"/>
    </row>
    <row r="52" spans="1:7" ht="32.25" customHeight="1">
      <c r="A52" s="590" t="s">
        <v>166</v>
      </c>
      <c r="B52" s="590"/>
      <c r="C52" s="590"/>
      <c r="D52" s="590"/>
      <c r="E52" s="590"/>
      <c r="F52" s="590"/>
      <c r="G52" s="590"/>
    </row>
    <row r="53" spans="1:7" ht="29.25" customHeight="1">
      <c r="A53" s="588" t="s">
        <v>167</v>
      </c>
      <c r="B53" s="588"/>
      <c r="C53" s="588"/>
      <c r="D53" s="588"/>
      <c r="E53" s="588"/>
      <c r="F53" s="588"/>
      <c r="G53" s="588"/>
    </row>
    <row r="54" spans="1:7" ht="15">
      <c r="A54" s="156"/>
    </row>
    <row r="55" spans="1:7" s="141" customFormat="1" ht="110.25" customHeight="1">
      <c r="A55" s="591" t="s">
        <v>172</v>
      </c>
      <c r="B55" s="592"/>
      <c r="C55" s="592"/>
      <c r="D55" s="592"/>
      <c r="E55" s="592"/>
      <c r="F55" s="592"/>
      <c r="G55" s="592"/>
    </row>
    <row r="56" spans="1:7" ht="34.5" customHeight="1">
      <c r="A56" s="593" t="s">
        <v>168</v>
      </c>
      <c r="B56" s="593"/>
      <c r="C56" s="593"/>
      <c r="D56" s="593"/>
      <c r="E56" s="593"/>
      <c r="F56" s="593"/>
      <c r="G56" s="593"/>
    </row>
    <row r="57" spans="1:7" ht="114" customHeight="1">
      <c r="A57" s="589" t="s">
        <v>173</v>
      </c>
      <c r="B57" s="588"/>
      <c r="C57" s="588"/>
      <c r="D57" s="588"/>
      <c r="E57" s="588"/>
      <c r="F57" s="588"/>
      <c r="G57" s="588"/>
    </row>
    <row r="58" spans="1:7" ht="109.5" customHeight="1">
      <c r="A58" s="588"/>
      <c r="B58" s="588"/>
      <c r="C58" s="588"/>
      <c r="D58" s="588"/>
      <c r="E58" s="588"/>
      <c r="F58" s="588"/>
      <c r="G58" s="588"/>
    </row>
    <row r="59" spans="1:7" ht="15">
      <c r="A59" s="156"/>
    </row>
    <row r="60" spans="1:7" s="153" customFormat="1" ht="57.75" customHeight="1">
      <c r="A60" s="588"/>
      <c r="B60" s="588"/>
      <c r="C60" s="588"/>
      <c r="D60" s="588"/>
      <c r="E60" s="588"/>
      <c r="F60" s="588"/>
      <c r="G60" s="588"/>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5"/>
  <sheetViews>
    <sheetView view="pageBreakPreview" topLeftCell="A10" zoomScaleNormal="100" zoomScaleSheetLayoutView="100" workbookViewId="0">
      <selection activeCell="G20" sqref="G20"/>
    </sheetView>
  </sheetViews>
  <sheetFormatPr defaultColWidth="9" defaultRowHeight="13.2"/>
  <cols>
    <col min="1" max="1" width="21.33203125" style="44" customWidth="1"/>
    <col min="2" max="2" width="19.77734375" style="44" customWidth="1"/>
    <col min="3" max="3" width="80.21875" style="390" customWidth="1"/>
    <col min="4" max="4" width="14.44140625" style="45" customWidth="1"/>
    <col min="5" max="5" width="13.6640625" style="4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0" t="s">
        <v>300</v>
      </c>
      <c r="B1" s="411" t="s">
        <v>226</v>
      </c>
      <c r="C1" s="412" t="s">
        <v>267</v>
      </c>
      <c r="D1" s="413" t="s">
        <v>25</v>
      </c>
      <c r="E1" s="414" t="s">
        <v>26</v>
      </c>
    </row>
    <row r="2" spans="1:5" s="131" customFormat="1" ht="22.95" customHeight="1">
      <c r="A2" s="523" t="s">
        <v>286</v>
      </c>
      <c r="B2" s="415" t="s">
        <v>301</v>
      </c>
      <c r="C2" s="561" t="s">
        <v>335</v>
      </c>
      <c r="D2" s="416">
        <v>44848</v>
      </c>
      <c r="E2" s="524">
        <v>44848</v>
      </c>
    </row>
    <row r="3" spans="1:5" s="131" customFormat="1" ht="22.95" customHeight="1">
      <c r="A3" s="523" t="s">
        <v>286</v>
      </c>
      <c r="B3" s="415" t="s">
        <v>290</v>
      </c>
      <c r="C3" s="557" t="s">
        <v>336</v>
      </c>
      <c r="D3" s="416">
        <v>44848</v>
      </c>
      <c r="E3" s="524">
        <v>44848</v>
      </c>
    </row>
    <row r="4" spans="1:5" s="131" customFormat="1" ht="22.95" customHeight="1">
      <c r="A4" s="523" t="s">
        <v>286</v>
      </c>
      <c r="B4" s="415" t="s">
        <v>302</v>
      </c>
      <c r="C4" s="555" t="s">
        <v>337</v>
      </c>
      <c r="D4" s="416">
        <v>44847</v>
      </c>
      <c r="E4" s="524">
        <v>44848</v>
      </c>
    </row>
    <row r="5" spans="1:5" s="131" customFormat="1" ht="22.95" customHeight="1">
      <c r="A5" s="523" t="s">
        <v>286</v>
      </c>
      <c r="B5" s="415" t="s">
        <v>303</v>
      </c>
      <c r="C5" s="554" t="s">
        <v>338</v>
      </c>
      <c r="D5" s="416">
        <v>44847</v>
      </c>
      <c r="E5" s="524">
        <v>44847</v>
      </c>
    </row>
    <row r="6" spans="1:5" s="131" customFormat="1" ht="22.95" customHeight="1">
      <c r="A6" s="523" t="s">
        <v>286</v>
      </c>
      <c r="B6" s="415" t="s">
        <v>304</v>
      </c>
      <c r="C6" s="554" t="s">
        <v>339</v>
      </c>
      <c r="D6" s="416">
        <v>44847</v>
      </c>
      <c r="E6" s="524">
        <v>44847</v>
      </c>
    </row>
    <row r="7" spans="1:5" s="131" customFormat="1" ht="22.95" customHeight="1">
      <c r="A7" s="523" t="s">
        <v>284</v>
      </c>
      <c r="B7" s="415" t="s">
        <v>305</v>
      </c>
      <c r="C7" s="561" t="s">
        <v>340</v>
      </c>
      <c r="D7" s="416">
        <v>44847</v>
      </c>
      <c r="E7" s="524">
        <v>44847</v>
      </c>
    </row>
    <row r="8" spans="1:5" s="131" customFormat="1" ht="22.95" customHeight="1">
      <c r="A8" s="523" t="s">
        <v>286</v>
      </c>
      <c r="B8" s="415" t="s">
        <v>289</v>
      </c>
      <c r="C8" s="555" t="s">
        <v>341</v>
      </c>
      <c r="D8" s="416">
        <v>44846</v>
      </c>
      <c r="E8" s="524">
        <v>44847</v>
      </c>
    </row>
    <row r="9" spans="1:5" s="131" customFormat="1" ht="22.95" customHeight="1">
      <c r="A9" s="523" t="s">
        <v>285</v>
      </c>
      <c r="B9" s="415" t="s">
        <v>288</v>
      </c>
      <c r="C9" s="555" t="s">
        <v>342</v>
      </c>
      <c r="D9" s="416">
        <v>44846</v>
      </c>
      <c r="E9" s="524">
        <v>44847</v>
      </c>
    </row>
    <row r="10" spans="1:5" s="131" customFormat="1" ht="22.95" customHeight="1">
      <c r="A10" s="523" t="s">
        <v>286</v>
      </c>
      <c r="B10" s="415" t="s">
        <v>306</v>
      </c>
      <c r="C10" s="554" t="s">
        <v>343</v>
      </c>
      <c r="D10" s="416">
        <v>44846</v>
      </c>
      <c r="E10" s="524">
        <v>44847</v>
      </c>
    </row>
    <row r="11" spans="1:5" s="131" customFormat="1" ht="22.95" customHeight="1">
      <c r="A11" s="523" t="s">
        <v>286</v>
      </c>
      <c r="B11" s="415" t="s">
        <v>287</v>
      </c>
      <c r="C11" s="556" t="s">
        <v>344</v>
      </c>
      <c r="D11" s="416">
        <v>44846</v>
      </c>
      <c r="E11" s="524">
        <v>44847</v>
      </c>
    </row>
    <row r="12" spans="1:5" s="131" customFormat="1" ht="22.95" customHeight="1">
      <c r="A12" s="523" t="s">
        <v>285</v>
      </c>
      <c r="B12" s="415" t="s">
        <v>307</v>
      </c>
      <c r="C12" s="554" t="s">
        <v>345</v>
      </c>
      <c r="D12" s="416">
        <v>44846</v>
      </c>
      <c r="E12" s="524">
        <v>44847</v>
      </c>
    </row>
    <row r="13" spans="1:5" s="131" customFormat="1" ht="22.95" customHeight="1">
      <c r="A13" s="523" t="s">
        <v>286</v>
      </c>
      <c r="B13" s="415" t="s">
        <v>308</v>
      </c>
      <c r="C13" s="557" t="s">
        <v>309</v>
      </c>
      <c r="D13" s="416">
        <v>44846</v>
      </c>
      <c r="E13" s="524">
        <v>44846</v>
      </c>
    </row>
    <row r="14" spans="1:5" s="131" customFormat="1" ht="22.95" customHeight="1">
      <c r="A14" s="523" t="s">
        <v>286</v>
      </c>
      <c r="B14" s="415" t="s">
        <v>310</v>
      </c>
      <c r="C14" s="557" t="s">
        <v>311</v>
      </c>
      <c r="D14" s="416">
        <v>44846</v>
      </c>
      <c r="E14" s="524">
        <v>44846</v>
      </c>
    </row>
    <row r="15" spans="1:5" s="131" customFormat="1" ht="22.95" customHeight="1">
      <c r="A15" s="523" t="s">
        <v>286</v>
      </c>
      <c r="B15" s="415" t="s">
        <v>312</v>
      </c>
      <c r="C15" s="557" t="s">
        <v>313</v>
      </c>
      <c r="D15" s="416">
        <v>44846</v>
      </c>
      <c r="E15" s="524">
        <v>44846</v>
      </c>
    </row>
    <row r="16" spans="1:5" s="131" customFormat="1" ht="22.95" customHeight="1">
      <c r="A16" s="523" t="s">
        <v>286</v>
      </c>
      <c r="B16" s="415" t="s">
        <v>314</v>
      </c>
      <c r="C16" s="555" t="s">
        <v>315</v>
      </c>
      <c r="D16" s="416">
        <v>44846</v>
      </c>
      <c r="E16" s="524">
        <v>44846</v>
      </c>
    </row>
    <row r="17" spans="1:5" s="131" customFormat="1" ht="22.95" customHeight="1">
      <c r="A17" s="523" t="s">
        <v>286</v>
      </c>
      <c r="B17" s="415" t="s">
        <v>290</v>
      </c>
      <c r="C17" s="557" t="s">
        <v>316</v>
      </c>
      <c r="D17" s="416">
        <v>44845</v>
      </c>
      <c r="E17" s="524">
        <v>44846</v>
      </c>
    </row>
    <row r="18" spans="1:5" s="131" customFormat="1" ht="22.95" customHeight="1">
      <c r="A18" s="523" t="s">
        <v>286</v>
      </c>
      <c r="B18" s="415" t="s">
        <v>287</v>
      </c>
      <c r="C18" s="556" t="s">
        <v>317</v>
      </c>
      <c r="D18" s="416">
        <v>44845</v>
      </c>
      <c r="E18" s="524">
        <v>44846</v>
      </c>
    </row>
    <row r="19" spans="1:5" s="131" customFormat="1" ht="22.95" customHeight="1">
      <c r="A19" s="523" t="s">
        <v>286</v>
      </c>
      <c r="B19" s="415" t="s">
        <v>318</v>
      </c>
      <c r="C19" s="562" t="s">
        <v>319</v>
      </c>
      <c r="D19" s="416">
        <v>44845</v>
      </c>
      <c r="E19" s="524">
        <v>44846</v>
      </c>
    </row>
    <row r="20" spans="1:5" s="131" customFormat="1" ht="22.95" customHeight="1">
      <c r="A20" s="523" t="s">
        <v>286</v>
      </c>
      <c r="B20" s="415" t="s">
        <v>320</v>
      </c>
      <c r="C20" s="554" t="s">
        <v>321</v>
      </c>
      <c r="D20" s="416">
        <v>44845</v>
      </c>
      <c r="E20" s="524">
        <v>44845</v>
      </c>
    </row>
    <row r="21" spans="1:5" s="131" customFormat="1" ht="22.95" customHeight="1">
      <c r="A21" s="523" t="s">
        <v>284</v>
      </c>
      <c r="B21" s="415" t="s">
        <v>322</v>
      </c>
      <c r="C21" s="554" t="s">
        <v>323</v>
      </c>
      <c r="D21" s="416">
        <v>44845</v>
      </c>
      <c r="E21" s="524">
        <v>44845</v>
      </c>
    </row>
    <row r="22" spans="1:5" s="131" customFormat="1" ht="22.95" customHeight="1">
      <c r="A22" s="523" t="s">
        <v>285</v>
      </c>
      <c r="B22" s="415" t="s">
        <v>288</v>
      </c>
      <c r="C22" s="556" t="s">
        <v>324</v>
      </c>
      <c r="D22" s="416">
        <v>44844</v>
      </c>
      <c r="E22" s="524">
        <v>44845</v>
      </c>
    </row>
    <row r="23" spans="1:5" s="131" customFormat="1" ht="22.95" customHeight="1">
      <c r="A23" s="523" t="s">
        <v>286</v>
      </c>
      <c r="B23" s="415" t="s">
        <v>325</v>
      </c>
      <c r="C23" s="561" t="s">
        <v>326</v>
      </c>
      <c r="D23" s="416">
        <v>44842</v>
      </c>
      <c r="E23" s="524">
        <v>44845</v>
      </c>
    </row>
    <row r="24" spans="1:5" s="131" customFormat="1" ht="22.95" customHeight="1">
      <c r="A24" s="523" t="s">
        <v>285</v>
      </c>
      <c r="B24" s="415" t="s">
        <v>327</v>
      </c>
      <c r="C24" s="555" t="s">
        <v>328</v>
      </c>
      <c r="D24" s="416">
        <v>44841</v>
      </c>
      <c r="E24" s="524">
        <v>44845</v>
      </c>
    </row>
    <row r="25" spans="1:5" s="131" customFormat="1" ht="22.95" customHeight="1">
      <c r="A25" s="523" t="s">
        <v>285</v>
      </c>
      <c r="B25" s="415" t="s">
        <v>329</v>
      </c>
      <c r="C25" s="555" t="s">
        <v>330</v>
      </c>
      <c r="D25" s="416">
        <v>44841</v>
      </c>
      <c r="E25" s="524">
        <v>44845</v>
      </c>
    </row>
    <row r="26" spans="1:5" s="131" customFormat="1" ht="22.95" customHeight="1">
      <c r="A26" s="523" t="s">
        <v>286</v>
      </c>
      <c r="B26" s="415" t="s">
        <v>331</v>
      </c>
      <c r="C26" s="555" t="s">
        <v>332</v>
      </c>
      <c r="D26" s="416">
        <v>44841</v>
      </c>
      <c r="E26" s="524">
        <v>44845</v>
      </c>
    </row>
    <row r="27" spans="1:5" s="131" customFormat="1" ht="22.95" customHeight="1">
      <c r="A27" s="523" t="s">
        <v>285</v>
      </c>
      <c r="B27" s="415" t="s">
        <v>333</v>
      </c>
      <c r="C27" s="556" t="s">
        <v>334</v>
      </c>
      <c r="D27" s="416">
        <v>44841</v>
      </c>
      <c r="E27" s="524">
        <v>44845</v>
      </c>
    </row>
    <row r="28" spans="1:5" s="131" customFormat="1" ht="22.95" customHeight="1">
      <c r="A28" s="523"/>
      <c r="B28" s="415"/>
      <c r="C28" s="415"/>
      <c r="D28" s="416"/>
      <c r="E28" s="524"/>
    </row>
    <row r="29" spans="1:5" s="131" customFormat="1" ht="22.95" customHeight="1" thickBot="1">
      <c r="A29" s="525"/>
      <c r="B29" s="526"/>
      <c r="C29" s="526"/>
      <c r="D29" s="527"/>
      <c r="E29" s="528"/>
    </row>
    <row r="30" spans="1:5" s="131" customFormat="1" ht="22.2" customHeight="1">
      <c r="A30" s="251"/>
      <c r="B30" s="252"/>
      <c r="C30" s="253"/>
      <c r="D30" s="252"/>
      <c r="E30" s="252"/>
    </row>
    <row r="31" spans="1:5" s="131" customFormat="1" ht="18" customHeight="1">
      <c r="A31" s="41"/>
      <c r="B31" s="42"/>
      <c r="C31" s="388" t="s">
        <v>225</v>
      </c>
      <c r="D31" s="43"/>
      <c r="E31" s="43"/>
    </row>
    <row r="32" spans="1:5" ht="18.75" customHeight="1">
      <c r="A32" s="1"/>
      <c r="B32" s="1"/>
      <c r="C32" s="131"/>
      <c r="D32" s="1"/>
      <c r="E32" s="1"/>
    </row>
    <row r="33" spans="1:11" ht="9" customHeight="1">
      <c r="A33" s="41"/>
      <c r="B33" s="42"/>
      <c r="C33" s="388"/>
      <c r="D33" s="43"/>
      <c r="E33" s="43"/>
    </row>
    <row r="34" spans="1:11" ht="20.25" customHeight="1">
      <c r="A34" s="175" t="s">
        <v>175</v>
      </c>
      <c r="B34" s="175"/>
      <c r="C34" s="389"/>
      <c r="D34" s="53"/>
      <c r="E34" s="53"/>
    </row>
    <row r="35" spans="1:11" ht="20.25" customHeight="1">
      <c r="A35" s="818" t="s">
        <v>27</v>
      </c>
      <c r="B35" s="818"/>
      <c r="C35" s="818"/>
      <c r="D35" s="54"/>
      <c r="E35" s="54"/>
      <c r="J35" s="174"/>
      <c r="K35" s="174"/>
    </row>
  </sheetData>
  <mergeCells count="1">
    <mergeCell ref="A35:C3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topLeftCell="A9" zoomScale="91" zoomScaleNormal="91" zoomScaleSheetLayoutView="100" workbookViewId="0">
      <selection activeCell="A10" sqref="A10:XFD11"/>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819" t="s">
        <v>427</v>
      </c>
      <c r="B1" s="820"/>
      <c r="C1" s="820"/>
      <c r="D1" s="820"/>
      <c r="E1" s="820"/>
      <c r="F1" s="820"/>
      <c r="G1" s="820"/>
      <c r="H1" s="820"/>
      <c r="I1" s="820"/>
      <c r="J1" s="820"/>
      <c r="K1" s="820"/>
      <c r="L1" s="820"/>
      <c r="M1" s="820"/>
      <c r="N1" s="821"/>
    </row>
    <row r="2" spans="1:15" ht="47.4" customHeight="1">
      <c r="A2" s="822" t="s">
        <v>429</v>
      </c>
      <c r="B2" s="823"/>
      <c r="C2" s="823"/>
      <c r="D2" s="823"/>
      <c r="E2" s="823"/>
      <c r="F2" s="823"/>
      <c r="G2" s="823"/>
      <c r="H2" s="823"/>
      <c r="I2" s="823"/>
      <c r="J2" s="823"/>
      <c r="K2" s="823"/>
      <c r="L2" s="823"/>
      <c r="M2" s="823"/>
      <c r="N2" s="824"/>
    </row>
    <row r="3" spans="1:15" ht="136.19999999999999" customHeight="1" thickBot="1">
      <c r="A3" s="825" t="s">
        <v>430</v>
      </c>
      <c r="B3" s="826"/>
      <c r="C3" s="826"/>
      <c r="D3" s="826"/>
      <c r="E3" s="826"/>
      <c r="F3" s="826"/>
      <c r="G3" s="826"/>
      <c r="H3" s="826"/>
      <c r="I3" s="826"/>
      <c r="J3" s="826"/>
      <c r="K3" s="826"/>
      <c r="L3" s="826"/>
      <c r="M3" s="826"/>
      <c r="N3" s="827"/>
    </row>
    <row r="4" spans="1:15" ht="42" customHeight="1">
      <c r="A4" s="831" t="s">
        <v>431</v>
      </c>
      <c r="B4" s="832"/>
      <c r="C4" s="832"/>
      <c r="D4" s="832"/>
      <c r="E4" s="832"/>
      <c r="F4" s="832"/>
      <c r="G4" s="832"/>
      <c r="H4" s="832"/>
      <c r="I4" s="832"/>
      <c r="J4" s="832"/>
      <c r="K4" s="832"/>
      <c r="L4" s="832"/>
      <c r="M4" s="832"/>
      <c r="N4" s="833"/>
    </row>
    <row r="5" spans="1:15" ht="303" customHeight="1" thickBot="1">
      <c r="A5" s="828" t="s">
        <v>432</v>
      </c>
      <c r="B5" s="829"/>
      <c r="C5" s="829"/>
      <c r="D5" s="829"/>
      <c r="E5" s="829"/>
      <c r="F5" s="829"/>
      <c r="G5" s="829"/>
      <c r="H5" s="829"/>
      <c r="I5" s="829"/>
      <c r="J5" s="829"/>
      <c r="K5" s="829"/>
      <c r="L5" s="829"/>
      <c r="M5" s="829"/>
      <c r="N5" s="830"/>
    </row>
    <row r="6" spans="1:15" ht="45" customHeight="1" thickBot="1">
      <c r="A6" s="834" t="s">
        <v>433</v>
      </c>
      <c r="B6" s="835"/>
      <c r="C6" s="835"/>
      <c r="D6" s="835"/>
      <c r="E6" s="835"/>
      <c r="F6" s="835"/>
      <c r="G6" s="835"/>
      <c r="H6" s="835"/>
      <c r="I6" s="835"/>
      <c r="J6" s="835"/>
      <c r="K6" s="835"/>
      <c r="L6" s="835"/>
      <c r="M6" s="835"/>
      <c r="N6" s="836"/>
    </row>
    <row r="7" spans="1:15" ht="76.2" customHeight="1" thickBot="1">
      <c r="A7" s="837" t="s">
        <v>434</v>
      </c>
      <c r="B7" s="838"/>
      <c r="C7" s="838"/>
      <c r="D7" s="838"/>
      <c r="E7" s="838"/>
      <c r="F7" s="838"/>
      <c r="G7" s="838"/>
      <c r="H7" s="838"/>
      <c r="I7" s="838"/>
      <c r="J7" s="838"/>
      <c r="K7" s="838"/>
      <c r="L7" s="838"/>
      <c r="M7" s="838"/>
      <c r="N7" s="839"/>
      <c r="O7" s="46"/>
    </row>
    <row r="8" spans="1:15" ht="50.4" customHeight="1" thickBot="1">
      <c r="A8" s="843" t="s">
        <v>436</v>
      </c>
      <c r="B8" s="844"/>
      <c r="C8" s="844"/>
      <c r="D8" s="844"/>
      <c r="E8" s="844"/>
      <c r="F8" s="844"/>
      <c r="G8" s="844"/>
      <c r="H8" s="844"/>
      <c r="I8" s="844"/>
      <c r="J8" s="844"/>
      <c r="K8" s="844"/>
      <c r="L8" s="844"/>
      <c r="M8" s="844"/>
      <c r="N8" s="845"/>
      <c r="O8" s="49"/>
    </row>
    <row r="9" spans="1:15" ht="191.4" customHeight="1">
      <c r="A9" s="846" t="s">
        <v>435</v>
      </c>
      <c r="B9" s="847"/>
      <c r="C9" s="847"/>
      <c r="D9" s="847"/>
      <c r="E9" s="847"/>
      <c r="F9" s="847"/>
      <c r="G9" s="847"/>
      <c r="H9" s="847"/>
      <c r="I9" s="847"/>
      <c r="J9" s="847"/>
      <c r="K9" s="847"/>
      <c r="L9" s="847"/>
      <c r="M9" s="847"/>
      <c r="N9" s="848"/>
      <c r="O9" s="49"/>
    </row>
    <row r="10" spans="1:15" s="131" customFormat="1" ht="52.2" hidden="1" customHeight="1">
      <c r="A10" s="851"/>
      <c r="B10" s="852"/>
      <c r="C10" s="852"/>
      <c r="D10" s="852"/>
      <c r="E10" s="852"/>
      <c r="F10" s="852"/>
      <c r="G10" s="852"/>
      <c r="H10" s="852"/>
      <c r="I10" s="852"/>
      <c r="J10" s="852"/>
      <c r="K10" s="852"/>
      <c r="L10" s="852"/>
      <c r="M10" s="852"/>
      <c r="N10" s="853"/>
      <c r="O10" s="429"/>
    </row>
    <row r="11" spans="1:15" s="131" customFormat="1" ht="110.4" hidden="1" customHeight="1" thickBot="1">
      <c r="A11" s="854"/>
      <c r="B11" s="855"/>
      <c r="C11" s="855"/>
      <c r="D11" s="855"/>
      <c r="E11" s="855"/>
      <c r="F11" s="855"/>
      <c r="G11" s="855"/>
      <c r="H11" s="855"/>
      <c r="I11" s="855"/>
      <c r="J11" s="855"/>
      <c r="K11" s="855"/>
      <c r="L11" s="855"/>
      <c r="M11" s="855"/>
      <c r="N11" s="856"/>
      <c r="O11" s="429"/>
    </row>
    <row r="12" spans="1:15" s="131" customFormat="1" ht="27.6" customHeight="1">
      <c r="A12" s="127"/>
      <c r="B12" s="128"/>
      <c r="C12" s="128"/>
      <c r="D12" s="128"/>
      <c r="E12" s="128"/>
      <c r="F12" s="128"/>
      <c r="G12" s="128"/>
      <c r="H12" s="128"/>
      <c r="I12" s="128"/>
      <c r="J12" s="128"/>
      <c r="K12" s="128"/>
      <c r="L12" s="128"/>
      <c r="M12" s="128"/>
      <c r="N12" s="129"/>
      <c r="O12" s="130"/>
    </row>
    <row r="13" spans="1:15" s="131" customFormat="1" ht="16.8" customHeight="1" thickBot="1">
      <c r="A13" s="127"/>
      <c r="B13" s="128"/>
      <c r="C13" s="128"/>
      <c r="D13" s="128"/>
      <c r="E13" s="128"/>
      <c r="F13" s="128"/>
      <c r="G13" s="128"/>
      <c r="H13" s="128"/>
      <c r="I13" s="128"/>
      <c r="J13" s="128"/>
      <c r="K13" s="128"/>
      <c r="L13" s="128"/>
      <c r="M13" s="128"/>
      <c r="N13" s="129"/>
      <c r="O13" s="130"/>
    </row>
    <row r="14" spans="1:15" ht="49.2" customHeight="1">
      <c r="A14" s="849" t="s">
        <v>428</v>
      </c>
      <c r="B14" s="849"/>
      <c r="C14" s="849"/>
      <c r="D14" s="849"/>
      <c r="E14" s="849"/>
      <c r="F14" s="849"/>
      <c r="G14" s="849"/>
      <c r="H14" s="849"/>
      <c r="I14" s="849"/>
      <c r="J14" s="849"/>
      <c r="K14" s="849"/>
      <c r="L14" s="849"/>
      <c r="M14" s="849"/>
      <c r="N14" s="850"/>
    </row>
    <row r="15" spans="1:15" ht="21.6" customHeight="1">
      <c r="A15" s="840" t="s">
        <v>240</v>
      </c>
      <c r="B15" s="841"/>
      <c r="C15" s="841"/>
      <c r="D15" s="841"/>
      <c r="E15" s="841"/>
      <c r="F15" s="841"/>
      <c r="G15" s="841"/>
      <c r="H15" s="841"/>
      <c r="I15" s="841"/>
      <c r="J15" s="841"/>
      <c r="K15" s="841"/>
      <c r="L15" s="841"/>
      <c r="M15" s="841"/>
      <c r="N15" s="842"/>
      <c r="O15" s="55" t="s">
        <v>215</v>
      </c>
    </row>
    <row r="16" spans="1:15" ht="30" customHeight="1" thickBot="1">
      <c r="A16" s="50"/>
      <c r="B16" s="51"/>
      <c r="C16" s="51"/>
      <c r="D16" s="51"/>
      <c r="E16" s="51"/>
      <c r="F16" s="51"/>
      <c r="G16" s="51"/>
      <c r="H16" s="51"/>
      <c r="I16" s="51"/>
      <c r="J16" s="51"/>
      <c r="K16" s="51"/>
      <c r="L16" s="51"/>
      <c r="M16" s="51"/>
      <c r="N16" s="52"/>
    </row>
    <row r="17" spans="1:14" ht="22.8" customHeight="1">
      <c r="A17" s="780" t="s">
        <v>29</v>
      </c>
      <c r="B17" s="780"/>
      <c r="C17" s="780"/>
      <c r="D17" s="780"/>
      <c r="E17" s="780"/>
      <c r="F17" s="780"/>
      <c r="G17" s="780"/>
      <c r="H17" s="780"/>
      <c r="I17" s="780"/>
      <c r="J17" s="780"/>
      <c r="K17" s="780"/>
      <c r="L17" s="780"/>
      <c r="M17" s="780"/>
      <c r="N17" s="780"/>
    </row>
    <row r="18" spans="1:14" ht="40.200000000000003" customHeight="1">
      <c r="A18" s="781" t="s">
        <v>27</v>
      </c>
      <c r="B18" s="782"/>
      <c r="C18" s="782"/>
      <c r="D18" s="782"/>
      <c r="E18" s="782"/>
      <c r="F18" s="782"/>
      <c r="G18" s="782"/>
      <c r="H18" s="782"/>
      <c r="I18" s="782"/>
      <c r="J18" s="782"/>
      <c r="K18" s="782"/>
      <c r="L18" s="782"/>
      <c r="M18" s="782"/>
      <c r="N18" s="782"/>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264</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11" sqref="A11:XFD1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4" customFormat="1" ht="46.2" customHeight="1" thickBot="1">
      <c r="A1" s="189" t="s">
        <v>426</v>
      </c>
      <c r="B1" s="47" t="s">
        <v>0</v>
      </c>
      <c r="C1" s="48" t="s">
        <v>2</v>
      </c>
    </row>
    <row r="2" spans="1:14" ht="40.799999999999997" customHeight="1">
      <c r="A2" s="428" t="s">
        <v>437</v>
      </c>
      <c r="B2" s="2"/>
      <c r="C2" s="857"/>
    </row>
    <row r="3" spans="1:14" ht="272.39999999999998" customHeight="1">
      <c r="A3" s="494" t="s">
        <v>438</v>
      </c>
      <c r="B3" s="56"/>
      <c r="C3" s="858"/>
    </row>
    <row r="4" spans="1:14" ht="31.8" customHeight="1" thickBot="1">
      <c r="A4" s="165" t="s">
        <v>439</v>
      </c>
      <c r="B4" s="1"/>
      <c r="C4" s="1"/>
    </row>
    <row r="5" spans="1:14" ht="41.4" customHeight="1">
      <c r="A5" s="421" t="s">
        <v>440</v>
      </c>
      <c r="B5" s="2"/>
      <c r="C5" s="857"/>
    </row>
    <row r="6" spans="1:14" ht="142.19999999999999" customHeight="1">
      <c r="A6" s="538" t="s">
        <v>441</v>
      </c>
      <c r="B6" s="56"/>
      <c r="C6" s="858"/>
      <c r="D6" t="s">
        <v>215</v>
      </c>
    </row>
    <row r="7" spans="1:14" ht="42.6" customHeight="1" thickBot="1">
      <c r="A7" s="503" t="s">
        <v>442</v>
      </c>
      <c r="B7" s="1"/>
      <c r="C7" s="1"/>
    </row>
    <row r="8" spans="1:14" ht="43.2" customHeight="1">
      <c r="A8" s="422" t="s">
        <v>443</v>
      </c>
      <c r="B8" s="237"/>
      <c r="C8" s="857"/>
    </row>
    <row r="9" spans="1:14" ht="295.2" customHeight="1" thickBot="1">
      <c r="A9" s="504" t="s">
        <v>444</v>
      </c>
      <c r="B9" s="238"/>
      <c r="C9" s="858"/>
    </row>
    <row r="10" spans="1:14" ht="28.8" customHeight="1" thickBot="1">
      <c r="A10" s="239" t="s">
        <v>445</v>
      </c>
      <c r="B10" s="1"/>
      <c r="C10" s="1"/>
    </row>
    <row r="11" spans="1:14" ht="42.6" hidden="1" customHeight="1">
      <c r="A11" s="497"/>
      <c r="B11" s="261"/>
      <c r="C11" s="261"/>
      <c r="D11" s="261"/>
      <c r="E11" s="261"/>
      <c r="F11" s="261"/>
      <c r="G11" s="261"/>
      <c r="H11" s="261"/>
      <c r="I11" s="261"/>
      <c r="J11" s="261"/>
      <c r="K11" s="261"/>
      <c r="L11" s="261"/>
      <c r="M11" s="261"/>
      <c r="N11" s="262"/>
    </row>
    <row r="12" spans="1:14" ht="128.4" hidden="1" customHeight="1" thickBot="1">
      <c r="A12" s="499"/>
      <c r="B12" s="268"/>
      <c r="C12" s="268"/>
      <c r="D12" s="268"/>
      <c r="E12" s="268"/>
      <c r="F12" s="268"/>
      <c r="G12" s="268"/>
      <c r="H12" s="268"/>
      <c r="I12" s="268"/>
      <c r="J12" s="268"/>
      <c r="K12" s="268"/>
      <c r="L12" s="268"/>
      <c r="M12" s="268"/>
      <c r="N12" s="269"/>
    </row>
    <row r="13" spans="1:14" ht="42.6" hidden="1" customHeight="1" thickBot="1">
      <c r="A13" s="165"/>
      <c r="B13" s="1"/>
      <c r="C13" s="1"/>
    </row>
    <row r="14" spans="1:14" ht="42.6" hidden="1" customHeight="1">
      <c r="A14" s="497"/>
      <c r="B14" s="261"/>
      <c r="C14" s="261"/>
      <c r="D14" s="261"/>
      <c r="E14" s="261"/>
      <c r="F14" s="261"/>
      <c r="G14" s="261"/>
      <c r="H14" s="261"/>
      <c r="I14" s="261"/>
      <c r="J14" s="261"/>
      <c r="K14" s="261"/>
      <c r="L14" s="261"/>
      <c r="M14" s="261"/>
      <c r="N14" s="262"/>
    </row>
    <row r="15" spans="1:14" ht="141.6" hidden="1" customHeight="1" thickBot="1">
      <c r="A15" s="499"/>
      <c r="B15" s="268"/>
      <c r="C15" s="268"/>
      <c r="D15" s="268"/>
      <c r="E15" s="268"/>
      <c r="F15" s="268"/>
      <c r="G15" s="268"/>
      <c r="H15" s="268"/>
      <c r="I15" s="268"/>
      <c r="J15" s="268"/>
      <c r="K15" s="268"/>
      <c r="L15" s="268"/>
      <c r="M15" s="268"/>
      <c r="N15" s="269"/>
    </row>
    <row r="16" spans="1:14" ht="42.6" hidden="1" customHeight="1" thickBot="1">
      <c r="A16" s="165"/>
      <c r="B16" s="1"/>
      <c r="C16" s="1"/>
    </row>
    <row r="17" spans="1:3" ht="42.6" customHeight="1">
      <c r="A17" s="250"/>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3EDBDA09-F520-4BFB-B916-281184E4106B}"/>
    <hyperlink ref="A7" r:id="rId2" xr:uid="{D230AFAC-419B-47A9-8520-E283979E70E9}"/>
    <hyperlink ref="A10" r:id="rId3" xr:uid="{25F049D4-B16D-4C97-A710-F50B19036AB3}"/>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Z30"/>
  <sheetViews>
    <sheetView view="pageBreakPreview" topLeftCell="B1" zoomScaleNormal="100" zoomScaleSheetLayoutView="100" workbookViewId="0">
      <selection activeCell="Z22" sqref="Z22"/>
    </sheetView>
  </sheetViews>
  <sheetFormatPr defaultRowHeight="13.2"/>
  <cols>
    <col min="13" max="13" width="8.88671875" customWidth="1"/>
    <col min="14" max="14" width="8.88671875" hidden="1" customWidth="1"/>
    <col min="15" max="15" width="0.77734375" customWidth="1"/>
    <col min="23" max="23" width="4.77734375" customWidth="1"/>
    <col min="25" max="25" width="3.88671875" customWidth="1"/>
  </cols>
  <sheetData>
    <row r="1" spans="1:26">
      <c r="A1" s="558"/>
      <c r="B1" s="558"/>
      <c r="C1" s="558"/>
      <c r="D1" s="558"/>
      <c r="E1" s="558"/>
      <c r="F1" s="558"/>
      <c r="G1" s="558"/>
      <c r="H1" s="558"/>
      <c r="I1" s="558"/>
      <c r="J1" s="558"/>
      <c r="K1" s="558"/>
      <c r="L1" s="558"/>
      <c r="M1" s="558"/>
      <c r="N1" s="558"/>
      <c r="O1" s="558"/>
      <c r="P1" s="558"/>
      <c r="Q1" s="558"/>
      <c r="R1" s="558"/>
      <c r="S1" s="558"/>
      <c r="T1" s="558"/>
      <c r="U1" s="558"/>
      <c r="V1" s="558"/>
      <c r="W1" s="558"/>
      <c r="X1" s="558"/>
      <c r="Y1" s="558"/>
      <c r="Z1" s="558"/>
    </row>
    <row r="2" spans="1:26">
      <c r="A2" s="558"/>
      <c r="B2" s="558"/>
      <c r="C2" s="558"/>
      <c r="D2" s="558"/>
      <c r="E2" s="558"/>
      <c r="F2" s="558"/>
      <c r="G2" s="558"/>
      <c r="H2" s="558"/>
      <c r="I2" s="558"/>
      <c r="J2" s="558"/>
      <c r="K2" s="558"/>
      <c r="L2" s="558"/>
      <c r="M2" s="558"/>
      <c r="N2" s="558"/>
      <c r="O2" s="558"/>
      <c r="P2" s="558"/>
      <c r="Q2" s="558"/>
      <c r="R2" s="558"/>
      <c r="S2" s="558"/>
      <c r="T2" s="558"/>
      <c r="U2" s="558"/>
      <c r="V2" s="558"/>
      <c r="W2" s="558"/>
      <c r="X2" s="558"/>
      <c r="Y2" s="558"/>
    </row>
    <row r="3" spans="1:26">
      <c r="A3" s="558"/>
      <c r="B3" s="558"/>
      <c r="C3" s="558"/>
      <c r="D3" s="558"/>
      <c r="E3" s="558"/>
      <c r="F3" s="558"/>
      <c r="G3" s="558"/>
      <c r="H3" s="558"/>
      <c r="I3" s="558"/>
      <c r="J3" s="558"/>
      <c r="K3" s="558"/>
      <c r="L3" s="558"/>
      <c r="M3" s="558"/>
      <c r="N3" s="558"/>
      <c r="O3" s="558"/>
      <c r="P3" s="558"/>
      <c r="Q3" s="558"/>
      <c r="R3" s="558"/>
      <c r="S3" s="558"/>
      <c r="T3" s="558"/>
      <c r="U3" s="558"/>
      <c r="V3" s="558"/>
      <c r="W3" s="558"/>
      <c r="X3" s="558"/>
      <c r="Y3" s="558"/>
    </row>
    <row r="4" spans="1:26">
      <c r="A4" s="558"/>
      <c r="B4" s="558"/>
      <c r="C4" s="558"/>
      <c r="D4" s="558"/>
      <c r="E4" s="558"/>
      <c r="F4" s="558"/>
      <c r="G4" s="558"/>
      <c r="H4" s="558"/>
      <c r="I4" s="558"/>
      <c r="J4" s="558"/>
      <c r="K4" s="558"/>
      <c r="L4" s="558"/>
      <c r="M4" s="558"/>
      <c r="N4" s="558"/>
      <c r="O4" s="558"/>
      <c r="P4" s="558"/>
      <c r="Q4" s="558"/>
      <c r="R4" s="558"/>
      <c r="S4" s="558"/>
      <c r="T4" s="558"/>
      <c r="U4" s="558"/>
      <c r="V4" s="558"/>
      <c r="W4" s="558"/>
      <c r="X4" s="558"/>
      <c r="Y4" s="558"/>
    </row>
    <row r="5" spans="1:26">
      <c r="A5" s="558"/>
      <c r="B5" s="558"/>
      <c r="C5" s="558"/>
      <c r="D5" s="558"/>
      <c r="E5" s="558"/>
      <c r="F5" s="558"/>
      <c r="G5" s="558"/>
      <c r="H5" s="558"/>
      <c r="I5" s="558"/>
      <c r="J5" s="558"/>
      <c r="K5" s="558"/>
      <c r="L5" s="558"/>
      <c r="M5" s="558"/>
      <c r="N5" s="558"/>
      <c r="O5" s="558"/>
      <c r="P5" s="558"/>
      <c r="Q5" s="558"/>
      <c r="R5" s="558"/>
      <c r="S5" s="558"/>
      <c r="T5" s="558"/>
      <c r="U5" s="558"/>
      <c r="V5" s="558"/>
      <c r="W5" s="558"/>
      <c r="X5" s="558"/>
      <c r="Y5" s="558"/>
    </row>
    <row r="6" spans="1:26">
      <c r="A6" s="558"/>
      <c r="B6" s="558"/>
      <c r="C6" s="558"/>
      <c r="D6" s="558"/>
      <c r="E6" s="558"/>
      <c r="F6" s="558"/>
      <c r="G6" s="558"/>
      <c r="H6" s="558"/>
      <c r="I6" s="558"/>
      <c r="J6" s="558"/>
      <c r="K6" s="558"/>
      <c r="L6" s="558"/>
      <c r="M6" s="558"/>
      <c r="N6" s="558"/>
      <c r="O6" s="558"/>
      <c r="P6" s="558"/>
      <c r="Q6" s="558"/>
      <c r="R6" s="558"/>
      <c r="S6" s="558"/>
      <c r="T6" s="558"/>
      <c r="U6" s="558"/>
      <c r="V6" s="558"/>
      <c r="W6" s="558"/>
      <c r="X6" s="558"/>
      <c r="Y6" s="558"/>
    </row>
    <row r="7" spans="1:26">
      <c r="A7" s="558"/>
      <c r="B7" s="558"/>
      <c r="C7" s="558"/>
      <c r="D7" s="558"/>
      <c r="E7" s="558"/>
      <c r="F7" s="558"/>
      <c r="G7" s="558"/>
      <c r="H7" s="558"/>
      <c r="I7" s="558"/>
      <c r="J7" s="558"/>
      <c r="K7" s="558"/>
      <c r="L7" s="558"/>
      <c r="M7" s="558"/>
      <c r="N7" s="558"/>
      <c r="O7" s="558"/>
      <c r="P7" s="558"/>
      <c r="Q7" s="558"/>
      <c r="R7" s="558"/>
      <c r="S7" s="558"/>
      <c r="T7" s="558"/>
      <c r="U7" s="558"/>
      <c r="V7" s="558"/>
      <c r="W7" s="558"/>
      <c r="X7" s="558"/>
      <c r="Y7" s="558"/>
    </row>
    <row r="8" spans="1:26">
      <c r="A8" s="558"/>
      <c r="B8" s="558"/>
      <c r="C8" s="558"/>
      <c r="D8" s="558"/>
      <c r="E8" s="558"/>
      <c r="F8" s="558"/>
      <c r="G8" s="558"/>
      <c r="H8" s="558"/>
      <c r="I8" s="558"/>
      <c r="J8" s="558"/>
      <c r="K8" s="558"/>
      <c r="L8" s="558"/>
      <c r="M8" s="558"/>
      <c r="N8" s="558"/>
      <c r="O8" s="558"/>
      <c r="P8" s="558"/>
      <c r="Q8" s="558"/>
      <c r="R8" s="558"/>
      <c r="S8" s="558"/>
      <c r="T8" s="558"/>
      <c r="U8" s="558"/>
      <c r="V8" s="558"/>
      <c r="W8" s="558"/>
      <c r="X8" s="558"/>
      <c r="Y8" s="558"/>
    </row>
    <row r="9" spans="1:26">
      <c r="A9" s="558"/>
      <c r="B9" s="558"/>
      <c r="C9" s="558"/>
      <c r="D9" s="558"/>
      <c r="E9" s="558"/>
      <c r="F9" s="558"/>
      <c r="G9" s="558"/>
      <c r="H9" s="558"/>
      <c r="I9" s="558"/>
      <c r="J9" s="558"/>
      <c r="K9" s="558"/>
      <c r="L9" s="558"/>
      <c r="M9" s="558"/>
      <c r="N9" s="558"/>
      <c r="O9" s="558"/>
      <c r="P9" s="558"/>
      <c r="Q9" s="558"/>
      <c r="R9" s="558"/>
      <c r="S9" s="558"/>
      <c r="T9" s="558"/>
      <c r="U9" s="558"/>
      <c r="V9" s="558"/>
      <c r="W9" s="558"/>
      <c r="X9" s="558"/>
      <c r="Y9" s="558"/>
    </row>
    <row r="10" spans="1:26">
      <c r="A10" s="558"/>
      <c r="B10" s="558"/>
      <c r="C10" s="558"/>
      <c r="D10" s="558"/>
      <c r="E10" s="558"/>
      <c r="F10" s="558"/>
      <c r="G10" s="558"/>
      <c r="H10" s="558"/>
      <c r="I10" s="558"/>
      <c r="J10" s="558"/>
      <c r="K10" s="558"/>
      <c r="L10" s="558"/>
      <c r="M10" s="558"/>
      <c r="N10" s="558"/>
      <c r="O10" s="558"/>
      <c r="P10" s="558"/>
      <c r="Q10" s="558"/>
      <c r="R10" s="558"/>
      <c r="S10" s="558"/>
      <c r="T10" s="558"/>
      <c r="U10" s="558"/>
      <c r="V10" s="558"/>
      <c r="W10" s="558"/>
      <c r="X10" s="558"/>
      <c r="Y10" s="558"/>
    </row>
    <row r="11" spans="1:26" ht="21" customHeight="1">
      <c r="A11" s="558"/>
      <c r="B11" s="558"/>
      <c r="C11" s="558"/>
      <c r="D11" s="558"/>
      <c r="E11" s="558"/>
      <c r="F11" s="558"/>
      <c r="G11" s="558"/>
      <c r="H11" s="558"/>
      <c r="I11" s="558"/>
      <c r="J11" s="558"/>
      <c r="K11" s="558"/>
      <c r="L11" s="558"/>
      <c r="M11" s="558"/>
      <c r="N11" s="558"/>
      <c r="O11" s="558"/>
      <c r="P11" s="558"/>
      <c r="Q11" s="558"/>
      <c r="R11" s="602" t="s">
        <v>291</v>
      </c>
      <c r="S11" s="602"/>
      <c r="T11" s="602"/>
      <c r="U11" s="602"/>
      <c r="V11" s="602"/>
      <c r="W11" s="602"/>
      <c r="X11" s="602"/>
      <c r="Y11" s="558"/>
    </row>
    <row r="12" spans="1:26" ht="13.2" customHeight="1">
      <c r="A12" s="558"/>
      <c r="B12" s="558"/>
      <c r="C12" s="558"/>
      <c r="D12" s="558"/>
      <c r="E12" s="558"/>
      <c r="F12" s="558"/>
      <c r="G12" s="558"/>
      <c r="H12" s="558"/>
      <c r="I12" s="558"/>
      <c r="J12" s="558"/>
      <c r="K12" s="558"/>
      <c r="L12" s="558"/>
      <c r="M12" s="558"/>
      <c r="N12" s="558"/>
      <c r="O12" s="558"/>
      <c r="P12" s="558"/>
      <c r="Q12" s="558"/>
      <c r="R12" s="602"/>
      <c r="S12" s="602"/>
      <c r="T12" s="602"/>
      <c r="U12" s="602"/>
      <c r="V12" s="602"/>
      <c r="W12" s="602"/>
      <c r="X12" s="602"/>
      <c r="Y12" s="558"/>
    </row>
    <row r="13" spans="1:26" ht="13.2" customHeight="1">
      <c r="A13" s="558"/>
      <c r="B13" s="558"/>
      <c r="C13" s="558"/>
      <c r="D13" s="558"/>
      <c r="E13" s="558"/>
      <c r="F13" s="558"/>
      <c r="G13" s="558"/>
      <c r="H13" s="558"/>
      <c r="I13" s="558"/>
      <c r="J13" s="558"/>
      <c r="K13" s="558"/>
      <c r="L13" s="558"/>
      <c r="M13" s="558"/>
      <c r="N13" s="558"/>
      <c r="O13" s="558"/>
      <c r="P13" s="558"/>
      <c r="Q13" s="558"/>
      <c r="R13" s="602"/>
      <c r="S13" s="602"/>
      <c r="T13" s="602"/>
      <c r="U13" s="602"/>
      <c r="V13" s="602"/>
      <c r="W13" s="602"/>
      <c r="X13" s="602"/>
      <c r="Y13" s="558"/>
    </row>
    <row r="14" spans="1:26">
      <c r="A14" s="558"/>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row>
    <row r="15" spans="1:26">
      <c r="A15" s="558"/>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row>
    <row r="16" spans="1:26">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row>
    <row r="17" spans="1:25">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row>
    <row r="18" spans="1:25">
      <c r="A18" s="558"/>
      <c r="B18" s="558"/>
      <c r="C18" s="558"/>
      <c r="D18" s="558"/>
      <c r="E18" s="558"/>
      <c r="F18" s="558"/>
      <c r="G18" s="558"/>
      <c r="H18" s="558"/>
      <c r="I18" s="558"/>
      <c r="J18" s="558"/>
      <c r="K18" s="558"/>
      <c r="L18" s="558"/>
      <c r="M18" s="558"/>
      <c r="N18" s="558"/>
      <c r="O18" s="558"/>
      <c r="P18" s="558"/>
      <c r="Q18" s="558"/>
      <c r="R18" s="558"/>
      <c r="S18" s="558"/>
      <c r="T18" s="558"/>
      <c r="U18" s="558"/>
      <c r="V18" s="558"/>
      <c r="W18" s="558"/>
      <c r="X18" s="558"/>
      <c r="Y18" s="558"/>
    </row>
    <row r="19" spans="1:25">
      <c r="A19" s="558"/>
      <c r="B19" s="558"/>
      <c r="C19" s="558"/>
      <c r="D19" s="558"/>
      <c r="E19" s="558"/>
      <c r="F19" s="558"/>
      <c r="G19" s="558"/>
      <c r="H19" s="558"/>
      <c r="I19" s="558"/>
      <c r="J19" s="558"/>
      <c r="K19" s="558"/>
      <c r="L19" s="558"/>
      <c r="M19" s="558"/>
      <c r="N19" s="558"/>
      <c r="O19" s="558"/>
      <c r="P19" s="558"/>
      <c r="Q19" s="558"/>
      <c r="R19" s="558"/>
      <c r="S19" s="558"/>
      <c r="T19" s="558"/>
      <c r="U19" s="558"/>
      <c r="V19" s="558"/>
      <c r="W19" s="558"/>
      <c r="X19" s="558"/>
      <c r="Y19" s="558"/>
    </row>
    <row r="20" spans="1:25">
      <c r="A20" s="558"/>
      <c r="B20" s="558"/>
      <c r="C20" s="558"/>
      <c r="D20" s="558"/>
      <c r="E20" s="558"/>
      <c r="F20" s="558"/>
      <c r="G20" s="558"/>
      <c r="H20" s="558"/>
      <c r="I20" s="558"/>
      <c r="J20" s="558"/>
      <c r="K20" s="558"/>
      <c r="L20" s="558"/>
      <c r="M20" s="558"/>
      <c r="N20" s="558"/>
      <c r="O20" s="558"/>
      <c r="P20" s="558"/>
      <c r="Q20" s="558"/>
      <c r="R20" s="558"/>
      <c r="S20" s="558"/>
      <c r="T20" s="558"/>
      <c r="U20" s="558"/>
      <c r="V20" s="558"/>
      <c r="W20" s="558"/>
      <c r="X20" s="558"/>
      <c r="Y20" s="558"/>
    </row>
    <row r="21" spans="1:25">
      <c r="A21" s="558"/>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row>
    <row r="22" spans="1:25">
      <c r="A22" s="558"/>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row>
    <row r="23" spans="1:25">
      <c r="A23" s="558"/>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row>
    <row r="24" spans="1:25">
      <c r="A24" s="558"/>
      <c r="B24" s="558"/>
      <c r="C24" s="558"/>
      <c r="D24" s="558"/>
      <c r="E24" s="558"/>
      <c r="F24" s="558"/>
      <c r="G24" s="558"/>
      <c r="H24" s="558"/>
      <c r="I24" s="558"/>
      <c r="J24" s="558"/>
      <c r="K24" s="558"/>
      <c r="L24" s="558"/>
      <c r="M24" s="558"/>
      <c r="N24" s="558"/>
      <c r="O24" s="558"/>
      <c r="P24" s="558"/>
      <c r="Q24" s="558"/>
      <c r="R24" s="558"/>
      <c r="S24" s="558"/>
      <c r="T24" s="558"/>
      <c r="U24" s="558"/>
      <c r="V24" s="558"/>
      <c r="W24" s="558"/>
      <c r="X24" s="558"/>
      <c r="Y24" s="558"/>
    </row>
    <row r="25" spans="1:25">
      <c r="A25" s="558"/>
      <c r="B25" s="558"/>
      <c r="C25" s="558"/>
      <c r="D25" s="558"/>
      <c r="E25" s="558"/>
      <c r="F25" s="558"/>
      <c r="G25" s="558"/>
      <c r="H25" s="558"/>
      <c r="I25" s="558"/>
      <c r="J25" s="558"/>
      <c r="K25" s="558"/>
      <c r="L25" s="558"/>
      <c r="M25" s="558"/>
      <c r="N25" s="558"/>
      <c r="O25" s="558"/>
      <c r="P25" s="558"/>
      <c r="Q25" s="558"/>
      <c r="R25" s="558"/>
      <c r="S25" s="558"/>
      <c r="T25" s="558"/>
      <c r="U25" s="558"/>
      <c r="V25" s="558"/>
      <c r="W25" s="558"/>
      <c r="X25" s="558"/>
      <c r="Y25" s="558"/>
    </row>
    <row r="26" spans="1:25">
      <c r="A26" s="558"/>
      <c r="B26" s="558"/>
      <c r="C26" s="558"/>
      <c r="D26" s="558"/>
      <c r="E26" s="558"/>
      <c r="F26" s="558"/>
      <c r="G26" s="558"/>
      <c r="H26" s="558"/>
      <c r="I26" s="558"/>
      <c r="J26" s="558"/>
      <c r="K26" s="558"/>
      <c r="L26" s="558"/>
      <c r="M26" s="558"/>
      <c r="N26" s="558"/>
      <c r="O26" s="558"/>
      <c r="P26" s="558"/>
      <c r="Q26" s="558"/>
      <c r="R26" s="558"/>
      <c r="S26" s="558"/>
      <c r="T26" s="558"/>
      <c r="U26" s="558"/>
      <c r="V26" s="558"/>
      <c r="W26" s="558"/>
      <c r="X26" s="558"/>
      <c r="Y26" s="558"/>
    </row>
    <row r="27" spans="1:25">
      <c r="A27" s="558"/>
      <c r="B27" s="558"/>
      <c r="C27" s="558"/>
      <c r="D27" s="558"/>
      <c r="E27" s="558"/>
      <c r="F27" s="558"/>
      <c r="G27" s="558"/>
      <c r="H27" s="558"/>
      <c r="I27" s="558"/>
      <c r="J27" s="558"/>
      <c r="K27" s="558"/>
      <c r="L27" s="558"/>
      <c r="M27" s="558"/>
      <c r="N27" s="558"/>
      <c r="O27" s="558"/>
      <c r="P27" s="558"/>
      <c r="Q27" s="558"/>
      <c r="R27" s="558"/>
      <c r="S27" s="558"/>
      <c r="T27" s="558"/>
      <c r="U27" s="558"/>
      <c r="V27" s="558"/>
      <c r="W27" s="558"/>
      <c r="X27" s="558"/>
      <c r="Y27" s="558"/>
    </row>
    <row r="28" spans="1:25">
      <c r="A28" s="558"/>
      <c r="B28" s="558"/>
      <c r="C28" s="558"/>
      <c r="D28" s="558"/>
      <c r="E28" s="558"/>
      <c r="F28" s="558"/>
      <c r="G28" s="558"/>
      <c r="H28" s="558"/>
      <c r="I28" s="558"/>
      <c r="J28" s="558"/>
      <c r="K28" s="558"/>
      <c r="L28" s="558"/>
      <c r="M28" s="558"/>
      <c r="N28" s="558"/>
      <c r="O28" s="558"/>
      <c r="P28" s="558"/>
      <c r="Q28" s="558"/>
      <c r="R28" s="558"/>
      <c r="S28" s="558"/>
      <c r="T28" s="558"/>
      <c r="U28" s="558"/>
      <c r="V28" s="558"/>
      <c r="W28" s="558"/>
      <c r="X28" s="558"/>
      <c r="Y28" s="558"/>
    </row>
    <row r="29" spans="1:25" ht="16.2">
      <c r="A29" s="558"/>
      <c r="B29" s="558"/>
      <c r="C29" s="558"/>
      <c r="D29" s="558"/>
      <c r="E29" s="558"/>
      <c r="F29" s="559"/>
      <c r="G29" s="560"/>
      <c r="H29" s="559"/>
      <c r="I29" s="559"/>
      <c r="J29" s="559"/>
      <c r="K29" s="559"/>
      <c r="L29" s="559"/>
      <c r="M29" s="559"/>
      <c r="N29" s="558"/>
      <c r="O29" s="558"/>
      <c r="P29" s="558"/>
      <c r="Q29" s="558"/>
      <c r="R29" s="558"/>
      <c r="S29" s="558"/>
      <c r="T29" s="558"/>
      <c r="U29" s="558"/>
      <c r="V29" s="558"/>
      <c r="W29" s="558"/>
      <c r="X29" s="558"/>
      <c r="Y29" s="558"/>
    </row>
    <row r="30" spans="1:25">
      <c r="A30" s="558"/>
      <c r="B30" s="558"/>
      <c r="C30" s="558"/>
      <c r="D30" s="558"/>
      <c r="E30" s="558"/>
      <c r="F30" s="558"/>
      <c r="G30" s="558"/>
      <c r="H30" s="558"/>
      <c r="I30" s="558"/>
      <c r="J30" s="558"/>
      <c r="K30" s="558"/>
      <c r="L30" s="558"/>
      <c r="M30" s="558"/>
      <c r="N30" s="558"/>
      <c r="O30" s="558"/>
      <c r="P30" s="558"/>
      <c r="Q30" s="558"/>
      <c r="R30" s="558"/>
      <c r="S30" s="558"/>
      <c r="T30" s="558"/>
      <c r="U30" s="558"/>
      <c r="V30" s="558"/>
      <c r="W30" s="558"/>
      <c r="X30" s="558"/>
      <c r="Y30" s="558"/>
    </row>
  </sheetData>
  <sheetProtection algorithmName="SHA-512" hashValue="h4W//C+QTMwRVttmwpKCp3qoNCLPnSBwlr9LQF7EurUcZUjb9at8oWszdEimw+dTsL0tPr/MXxLZCQHWHX7RFA==" saltValue="NemQlES09iBti5jWmLA24A==" spinCount="100000" sheet="1" objects="1" scenarios="1" formatCells="0" formatColumns="0" formatRows="0" insertColumns="0" insertRows="0" insertHyperlinks="0" deleteColumns="0" deleteRows="0" sort="0" autoFilter="0" pivotTables="0"/>
  <mergeCells count="1">
    <mergeCell ref="R11:X13"/>
  </mergeCells>
  <phoneticPr fontId="106"/>
  <hyperlinks>
    <hyperlink ref="R11" r:id="rId1" display="https://www.youtube.com/watch?v=kFLP8k-wIlI" xr:uid="{C47F4717-EBC2-4696-816C-6D39A454A709}"/>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zoomScaleNormal="100" zoomScaleSheetLayoutView="100" workbookViewId="0">
      <selection activeCell="H5" sqref="H5"/>
    </sheetView>
  </sheetViews>
  <sheetFormatPr defaultColWidth="9" defaultRowHeight="13.2"/>
  <cols>
    <col min="1" max="1" width="12.77734375" style="65" customWidth="1"/>
    <col min="2" max="2" width="5.109375" style="65" customWidth="1"/>
    <col min="3" max="3" width="3.77734375" style="65" customWidth="1"/>
    <col min="4" max="4" width="6.88671875" style="65" customWidth="1"/>
    <col min="5" max="5" width="13.109375" style="65" customWidth="1"/>
    <col min="6" max="6" width="13.109375" style="108" customWidth="1"/>
    <col min="7" max="7" width="11.33203125" style="65" customWidth="1"/>
    <col min="8" max="8" width="26.6640625" style="82" customWidth="1"/>
    <col min="9" max="9" width="13" style="73" customWidth="1"/>
    <col min="10" max="10" width="16.109375" style="73" customWidth="1"/>
    <col min="11" max="11" width="13.44140625" style="108" customWidth="1"/>
    <col min="12" max="12" width="20.44140625" style="108" customWidth="1"/>
    <col min="13" max="13" width="13.44140625" style="80" customWidth="1"/>
    <col min="14" max="14" width="22.44140625" style="65" customWidth="1"/>
    <col min="15" max="15" width="9" style="66"/>
    <col min="16" max="16384" width="9" style="65"/>
  </cols>
  <sheetData>
    <row r="1" spans="1:16" ht="26.25" customHeight="1" thickTop="1">
      <c r="A1" s="57" t="s">
        <v>241</v>
      </c>
      <c r="B1" s="58"/>
      <c r="C1" s="58"/>
      <c r="D1" s="59"/>
      <c r="E1" s="59"/>
      <c r="F1" s="60"/>
      <c r="G1" s="61"/>
      <c r="H1" s="62"/>
      <c r="I1" s="292" t="s">
        <v>38</v>
      </c>
      <c r="J1" s="82"/>
      <c r="K1" s="63"/>
      <c r="L1" s="293"/>
      <c r="M1" s="64"/>
    </row>
    <row r="2" spans="1:16" ht="17.399999999999999">
      <c r="A2" s="67"/>
      <c r="B2" s="294"/>
      <c r="C2" s="294"/>
      <c r="D2" s="294"/>
      <c r="E2" s="294"/>
      <c r="F2" s="294"/>
      <c r="G2" s="68"/>
      <c r="H2" s="69"/>
      <c r="I2" s="295" t="s">
        <v>39</v>
      </c>
      <c r="J2" s="70"/>
      <c r="K2" s="296" t="s">
        <v>21</v>
      </c>
      <c r="L2" s="71"/>
      <c r="M2" s="64"/>
      <c r="N2" s="240"/>
      <c r="P2" s="169"/>
    </row>
    <row r="3" spans="1:16" ht="17.399999999999999">
      <c r="A3" s="297" t="s">
        <v>29</v>
      </c>
      <c r="B3" s="298"/>
      <c r="D3" s="299"/>
      <c r="E3" s="299"/>
      <c r="F3" s="299"/>
      <c r="G3" s="72"/>
      <c r="H3"/>
      <c r="J3" s="300"/>
      <c r="L3" s="63"/>
      <c r="M3" s="74"/>
    </row>
    <row r="4" spans="1:16" ht="17.399999999999999">
      <c r="A4" s="75"/>
      <c r="B4" s="298"/>
      <c r="C4" s="108"/>
      <c r="D4" s="299"/>
      <c r="E4" s="299"/>
      <c r="F4" s="301"/>
      <c r="G4" s="76"/>
      <c r="H4" s="77"/>
      <c r="I4" s="77"/>
      <c r="J4" s="82"/>
      <c r="L4" s="63"/>
      <c r="M4" s="74"/>
      <c r="N4" s="373"/>
    </row>
    <row r="5" spans="1:16">
      <c r="A5" s="302"/>
      <c r="D5" s="299"/>
      <c r="E5" s="78"/>
      <c r="F5" s="303"/>
      <c r="G5" s="79"/>
      <c r="H5"/>
      <c r="I5" s="304"/>
      <c r="J5" s="82"/>
      <c r="M5" s="74"/>
    </row>
    <row r="6" spans="1:16" ht="17.399999999999999">
      <c r="A6" s="302"/>
      <c r="D6" s="299"/>
      <c r="E6" s="303"/>
      <c r="F6" s="303"/>
      <c r="G6" s="79"/>
      <c r="H6" s="69"/>
      <c r="I6" s="305"/>
      <c r="J6" s="82"/>
      <c r="M6" s="74"/>
    </row>
    <row r="7" spans="1:16">
      <c r="A7" s="302"/>
      <c r="D7" s="299"/>
      <c r="E7" s="303"/>
      <c r="F7" s="303"/>
      <c r="G7" s="79"/>
      <c r="H7" s="306"/>
      <c r="I7" s="304"/>
      <c r="J7" s="82"/>
      <c r="M7" s="74"/>
    </row>
    <row r="8" spans="1:16">
      <c r="A8" s="302"/>
      <c r="D8" s="299"/>
      <c r="E8" s="303"/>
      <c r="F8" s="303"/>
      <c r="G8" s="79"/>
      <c r="H8" s="70"/>
      <c r="I8" s="44"/>
      <c r="J8" s="44"/>
      <c r="K8" s="44"/>
    </row>
    <row r="9" spans="1:16">
      <c r="A9" s="302"/>
      <c r="D9" s="299"/>
      <c r="E9" s="303"/>
      <c r="F9" s="303"/>
      <c r="G9" s="79"/>
      <c r="H9" s="44"/>
      <c r="I9" s="44"/>
      <c r="J9" s="44"/>
      <c r="K9" s="44"/>
      <c r="N9" s="81"/>
    </row>
    <row r="10" spans="1:16">
      <c r="A10" s="302"/>
      <c r="D10" s="299"/>
      <c r="E10" s="303"/>
      <c r="F10" s="303"/>
      <c r="G10" s="79"/>
      <c r="H10" s="44"/>
      <c r="I10" s="44"/>
      <c r="J10" s="44"/>
      <c r="K10" s="44"/>
      <c r="N10" s="81" t="s">
        <v>40</v>
      </c>
    </row>
    <row r="11" spans="1:16">
      <c r="A11" s="302"/>
      <c r="D11" s="299"/>
      <c r="E11" s="303"/>
      <c r="F11" s="303"/>
      <c r="G11" s="79"/>
      <c r="H11" s="44"/>
      <c r="I11" s="44"/>
      <c r="J11" s="44"/>
      <c r="K11" s="44"/>
    </row>
    <row r="12" spans="1:16">
      <c r="A12" s="302"/>
      <c r="D12" s="299"/>
      <c r="E12" s="303"/>
      <c r="F12" s="303"/>
      <c r="G12" s="79"/>
      <c r="H12" s="44"/>
      <c r="I12" s="44"/>
      <c r="J12" s="44"/>
      <c r="K12" s="44"/>
      <c r="N12" s="81" t="s">
        <v>41</v>
      </c>
      <c r="O12" s="452"/>
    </row>
    <row r="13" spans="1:16">
      <c r="A13" s="302"/>
      <c r="D13" s="299"/>
      <c r="E13" s="303"/>
      <c r="F13" s="303"/>
      <c r="G13" s="79"/>
      <c r="H13" s="44"/>
      <c r="I13" s="44"/>
      <c r="J13" s="44"/>
      <c r="K13" s="44"/>
    </row>
    <row r="14" spans="1:16">
      <c r="A14" s="302"/>
      <c r="D14" s="299"/>
      <c r="E14" s="303"/>
      <c r="F14" s="303"/>
      <c r="G14" s="79"/>
      <c r="H14" s="44"/>
      <c r="I14" s="44"/>
      <c r="J14" s="44"/>
      <c r="K14" s="44"/>
      <c r="N14" s="307" t="s">
        <v>42</v>
      </c>
    </row>
    <row r="15" spans="1:16">
      <c r="A15" s="302"/>
      <c r="D15" s="299"/>
      <c r="E15" s="299" t="s">
        <v>21</v>
      </c>
      <c r="F15" s="301"/>
      <c r="G15" s="72"/>
      <c r="H15" s="306"/>
      <c r="I15" s="304"/>
      <c r="J15" s="70"/>
    </row>
    <row r="16" spans="1:16">
      <c r="A16" s="302"/>
      <c r="D16" s="299"/>
      <c r="E16" s="299"/>
      <c r="F16" s="301"/>
      <c r="G16" s="72"/>
      <c r="I16" s="304"/>
      <c r="J16" s="82"/>
      <c r="N16" s="375" t="s">
        <v>234</v>
      </c>
    </row>
    <row r="17" spans="1:19" ht="20.25" customHeight="1" thickBot="1">
      <c r="A17" s="609" t="s">
        <v>293</v>
      </c>
      <c r="B17" s="610"/>
      <c r="C17" s="610"/>
      <c r="D17" s="309"/>
      <c r="E17" s="310"/>
      <c r="F17" s="610" t="s">
        <v>294</v>
      </c>
      <c r="G17" s="611"/>
      <c r="H17" s="306"/>
      <c r="I17" s="304"/>
      <c r="J17" s="70"/>
      <c r="L17" s="71"/>
      <c r="M17" s="74"/>
      <c r="N17" s="308" t="s">
        <v>135</v>
      </c>
    </row>
    <row r="18" spans="1:19" ht="39" customHeight="1" thickTop="1">
      <c r="A18" s="612" t="s">
        <v>43</v>
      </c>
      <c r="B18" s="613"/>
      <c r="C18" s="614"/>
      <c r="D18" s="311" t="s">
        <v>44</v>
      </c>
      <c r="E18" s="312"/>
      <c r="F18" s="615" t="s">
        <v>45</v>
      </c>
      <c r="G18" s="616"/>
      <c r="I18" s="304"/>
      <c r="J18" s="82"/>
      <c r="M18" s="74"/>
      <c r="Q18" s="65" t="s">
        <v>29</v>
      </c>
      <c r="S18" s="65" t="s">
        <v>21</v>
      </c>
    </row>
    <row r="19" spans="1:19" ht="30" customHeight="1">
      <c r="A19" s="617" t="s">
        <v>239</v>
      </c>
      <c r="B19" s="617"/>
      <c r="C19" s="617"/>
      <c r="D19" s="617"/>
      <c r="E19" s="617"/>
      <c r="F19" s="617"/>
      <c r="G19" s="617"/>
      <c r="H19" s="313"/>
      <c r="I19" s="83" t="s">
        <v>46</v>
      </c>
      <c r="J19" s="83"/>
      <c r="K19" s="83"/>
      <c r="L19" s="71"/>
      <c r="M19" s="74"/>
    </row>
    <row r="20" spans="1:19" ht="17.399999999999999">
      <c r="E20" s="314" t="s">
        <v>47</v>
      </c>
      <c r="F20" s="315" t="s">
        <v>48</v>
      </c>
      <c r="H20" s="462" t="s">
        <v>216</v>
      </c>
      <c r="I20" s="304"/>
      <c r="J20" s="82" t="s">
        <v>21</v>
      </c>
      <c r="K20" s="316" t="s">
        <v>21</v>
      </c>
      <c r="M20" s="74"/>
    </row>
    <row r="21" spans="1:19" ht="16.8" thickBot="1">
      <c r="A21" s="317"/>
      <c r="B21" s="618">
        <v>44850</v>
      </c>
      <c r="C21" s="619"/>
      <c r="D21" s="318" t="s">
        <v>49</v>
      </c>
      <c r="E21" s="620" t="s">
        <v>50</v>
      </c>
      <c r="F21" s="621"/>
      <c r="G21" s="73" t="s">
        <v>51</v>
      </c>
      <c r="H21" s="622" t="s">
        <v>296</v>
      </c>
      <c r="I21" s="623"/>
      <c r="J21" s="623"/>
      <c r="K21" s="623"/>
      <c r="L21" s="623"/>
      <c r="M21" s="84" t="s">
        <v>216</v>
      </c>
      <c r="N21" s="85"/>
    </row>
    <row r="22" spans="1:19" ht="36" customHeight="1" thickTop="1" thickBot="1">
      <c r="A22" s="319" t="s">
        <v>52</v>
      </c>
      <c r="B22" s="624" t="s">
        <v>53</v>
      </c>
      <c r="C22" s="625"/>
      <c r="D22" s="626"/>
      <c r="E22" s="86" t="s">
        <v>276</v>
      </c>
      <c r="F22" s="86" t="s">
        <v>295</v>
      </c>
      <c r="G22" s="320" t="s">
        <v>54</v>
      </c>
      <c r="H22" s="627" t="s">
        <v>55</v>
      </c>
      <c r="I22" s="628"/>
      <c r="J22" s="628"/>
      <c r="K22" s="628"/>
      <c r="L22" s="629"/>
      <c r="M22" s="321" t="s">
        <v>56</v>
      </c>
      <c r="N22" s="322" t="s">
        <v>57</v>
      </c>
      <c r="R22" s="65" t="s">
        <v>29</v>
      </c>
    </row>
    <row r="23" spans="1:19" ht="81.599999999999994" customHeight="1" thickBot="1">
      <c r="A23" s="323" t="s">
        <v>58</v>
      </c>
      <c r="B23" s="603" t="str">
        <f t="shared" ref="B23" si="0">IF(G23&gt;5,"☆☆☆☆",IF(AND(G23&gt;=2.39,G23&lt;5),"☆☆☆",IF(AND(G23&gt;=1.39,G23&lt;2.4),"☆☆",IF(AND(G23&gt;0,G23&lt;1.4),"☆",IF(AND(G23&gt;=-1.39,G23&lt;0),"★",IF(AND(G23&gt;=-2.39,G23&lt;-1.4),"★★",IF(AND(G23&gt;=-3.39,G23&lt;-2.4),"★★★")))))))</f>
        <v>☆</v>
      </c>
      <c r="C23" s="604"/>
      <c r="D23" s="605"/>
      <c r="E23" s="417">
        <v>0.62</v>
      </c>
      <c r="F23" s="417">
        <v>0.69</v>
      </c>
      <c r="G23" s="487">
        <f>+F23-E23</f>
        <v>6.9999999999999951E-2</v>
      </c>
      <c r="H23" s="607"/>
      <c r="I23" s="607"/>
      <c r="J23" s="607"/>
      <c r="K23" s="607"/>
      <c r="L23" s="608"/>
      <c r="M23" s="475"/>
      <c r="N23" s="501"/>
      <c r="O23" s="391" t="s">
        <v>233</v>
      </c>
    </row>
    <row r="24" spans="1:19" ht="66" customHeight="1" thickBot="1">
      <c r="A24" s="324" t="s">
        <v>59</v>
      </c>
      <c r="B24" s="603" t="str">
        <f t="shared" ref="B24:B70" si="1">IF(G24&gt;5,"☆☆☆☆",IF(AND(G24&gt;=2.39,G24&lt;5),"☆☆☆",IF(AND(G24&gt;=1.39,G24&lt;2.4),"☆☆",IF(AND(G24&gt;0,G24&lt;1.4),"☆",IF(AND(G24&gt;=-1.39,G24&lt;0),"★",IF(AND(G24&gt;=-2.39,G24&lt;-1.4),"★★",IF(AND(G24&gt;=-3.39,G24&lt;-2.4),"★★★")))))))</f>
        <v>☆</v>
      </c>
      <c r="C24" s="604"/>
      <c r="D24" s="605"/>
      <c r="E24" s="417">
        <v>1.19</v>
      </c>
      <c r="F24" s="417">
        <v>2.02</v>
      </c>
      <c r="G24" s="487">
        <f t="shared" ref="G24:G70" si="2">+F24-E24</f>
        <v>0.83000000000000007</v>
      </c>
      <c r="H24" s="630"/>
      <c r="I24" s="631"/>
      <c r="J24" s="631"/>
      <c r="K24" s="631"/>
      <c r="L24" s="632"/>
      <c r="M24" s="231"/>
      <c r="N24" s="232"/>
      <c r="O24" s="391" t="s">
        <v>59</v>
      </c>
      <c r="Q24" s="65" t="s">
        <v>29</v>
      </c>
    </row>
    <row r="25" spans="1:19" ht="81" customHeight="1" thickBot="1">
      <c r="A25" s="399" t="s">
        <v>60</v>
      </c>
      <c r="B25" s="603" t="str">
        <f t="shared" si="1"/>
        <v>☆</v>
      </c>
      <c r="C25" s="604"/>
      <c r="D25" s="605"/>
      <c r="E25" s="417">
        <v>1.88</v>
      </c>
      <c r="F25" s="417">
        <v>2.48</v>
      </c>
      <c r="G25" s="487">
        <f t="shared" si="2"/>
        <v>0.60000000000000009</v>
      </c>
      <c r="H25" s="606"/>
      <c r="I25" s="607"/>
      <c r="J25" s="607"/>
      <c r="K25" s="607"/>
      <c r="L25" s="608"/>
      <c r="M25" s="475"/>
      <c r="N25" s="232"/>
      <c r="O25" s="391" t="s">
        <v>60</v>
      </c>
    </row>
    <row r="26" spans="1:19" ht="83.25" customHeight="1" thickBot="1">
      <c r="A26" s="399" t="s">
        <v>61</v>
      </c>
      <c r="B26" s="603" t="str">
        <f t="shared" si="1"/>
        <v>★</v>
      </c>
      <c r="C26" s="604"/>
      <c r="D26" s="605"/>
      <c r="E26" s="417">
        <v>1.52</v>
      </c>
      <c r="F26" s="417">
        <v>1.17</v>
      </c>
      <c r="G26" s="487">
        <f t="shared" si="2"/>
        <v>-0.35000000000000009</v>
      </c>
      <c r="H26" s="606"/>
      <c r="I26" s="607"/>
      <c r="J26" s="607"/>
      <c r="K26" s="607"/>
      <c r="L26" s="608"/>
      <c r="M26" s="231"/>
      <c r="N26" s="232"/>
      <c r="O26" s="391" t="s">
        <v>61</v>
      </c>
    </row>
    <row r="27" spans="1:19" ht="78.599999999999994" customHeight="1" thickBot="1">
      <c r="A27" s="399" t="s">
        <v>62</v>
      </c>
      <c r="B27" s="603" t="str">
        <f t="shared" si="1"/>
        <v>☆</v>
      </c>
      <c r="C27" s="604"/>
      <c r="D27" s="605"/>
      <c r="E27" s="417">
        <v>0.71</v>
      </c>
      <c r="F27" s="417">
        <v>0.94</v>
      </c>
      <c r="G27" s="487">
        <f t="shared" si="2"/>
        <v>0.22999999999999998</v>
      </c>
      <c r="H27" s="606"/>
      <c r="I27" s="607"/>
      <c r="J27" s="607"/>
      <c r="K27" s="607"/>
      <c r="L27" s="608"/>
      <c r="M27" s="231"/>
      <c r="N27" s="232"/>
      <c r="O27" s="391" t="s">
        <v>62</v>
      </c>
    </row>
    <row r="28" spans="1:19" ht="87" customHeight="1" thickBot="1">
      <c r="A28" s="399" t="s">
        <v>63</v>
      </c>
      <c r="B28" s="603" t="str">
        <f t="shared" si="1"/>
        <v>☆</v>
      </c>
      <c r="C28" s="604"/>
      <c r="D28" s="605"/>
      <c r="E28" s="417">
        <v>0.96</v>
      </c>
      <c r="F28" s="417">
        <v>1.59</v>
      </c>
      <c r="G28" s="487">
        <f t="shared" si="2"/>
        <v>0.63000000000000012</v>
      </c>
      <c r="H28" s="606"/>
      <c r="I28" s="607"/>
      <c r="J28" s="607"/>
      <c r="K28" s="607"/>
      <c r="L28" s="608"/>
      <c r="M28" s="231"/>
      <c r="N28" s="232"/>
      <c r="O28" s="391" t="s">
        <v>63</v>
      </c>
    </row>
    <row r="29" spans="1:19" ht="71.25" customHeight="1" thickBot="1">
      <c r="A29" s="399" t="s">
        <v>64</v>
      </c>
      <c r="B29" s="603" t="str">
        <f t="shared" si="1"/>
        <v>☆</v>
      </c>
      <c r="C29" s="604"/>
      <c r="D29" s="605"/>
      <c r="E29" s="417">
        <v>1.1200000000000001</v>
      </c>
      <c r="F29" s="417">
        <v>1.56</v>
      </c>
      <c r="G29" s="487">
        <f t="shared" si="2"/>
        <v>0.43999999999999995</v>
      </c>
      <c r="H29" s="606"/>
      <c r="I29" s="607"/>
      <c r="J29" s="607"/>
      <c r="K29" s="607"/>
      <c r="L29" s="608"/>
      <c r="M29" s="231"/>
      <c r="N29" s="232"/>
      <c r="O29" s="391" t="s">
        <v>64</v>
      </c>
    </row>
    <row r="30" spans="1:19" ht="73.5" customHeight="1" thickBot="1">
      <c r="A30" s="399" t="s">
        <v>65</v>
      </c>
      <c r="B30" s="603" t="str">
        <f t="shared" si="1"/>
        <v>☆</v>
      </c>
      <c r="C30" s="604"/>
      <c r="D30" s="605"/>
      <c r="E30" s="417">
        <v>1.41</v>
      </c>
      <c r="F30" s="417">
        <v>1.72</v>
      </c>
      <c r="G30" s="487">
        <f t="shared" si="2"/>
        <v>0.31000000000000005</v>
      </c>
      <c r="H30" s="606"/>
      <c r="I30" s="607"/>
      <c r="J30" s="607"/>
      <c r="K30" s="607"/>
      <c r="L30" s="608"/>
      <c r="M30" s="231"/>
      <c r="N30" s="232"/>
      <c r="O30" s="391" t="s">
        <v>65</v>
      </c>
    </row>
    <row r="31" spans="1:19" ht="75.75" customHeight="1" thickBot="1">
      <c r="A31" s="399" t="s">
        <v>66</v>
      </c>
      <c r="B31" s="603" t="str">
        <f t="shared" si="1"/>
        <v>☆</v>
      </c>
      <c r="C31" s="604"/>
      <c r="D31" s="605"/>
      <c r="E31" s="417">
        <v>0.5</v>
      </c>
      <c r="F31" s="417">
        <v>0.9</v>
      </c>
      <c r="G31" s="487">
        <f t="shared" si="2"/>
        <v>0.4</v>
      </c>
      <c r="H31" s="606"/>
      <c r="I31" s="607"/>
      <c r="J31" s="607"/>
      <c r="K31" s="607"/>
      <c r="L31" s="608"/>
      <c r="M31" s="231"/>
      <c r="N31" s="232"/>
      <c r="O31" s="391" t="s">
        <v>66</v>
      </c>
    </row>
    <row r="32" spans="1:19" ht="78.599999999999994" customHeight="1" thickBot="1">
      <c r="A32" s="400" t="s">
        <v>67</v>
      </c>
      <c r="B32" s="603" t="str">
        <f t="shared" si="1"/>
        <v>★</v>
      </c>
      <c r="C32" s="604"/>
      <c r="D32" s="605"/>
      <c r="E32" s="417">
        <v>2.17</v>
      </c>
      <c r="F32" s="417">
        <v>2.04</v>
      </c>
      <c r="G32" s="487">
        <f t="shared" si="2"/>
        <v>-0.12999999999999989</v>
      </c>
      <c r="H32" s="606"/>
      <c r="I32" s="607"/>
      <c r="J32" s="607"/>
      <c r="K32" s="607"/>
      <c r="L32" s="608"/>
      <c r="M32" s="231"/>
      <c r="N32" s="232"/>
      <c r="O32" s="391" t="s">
        <v>67</v>
      </c>
    </row>
    <row r="33" spans="1:16" ht="94.95" customHeight="1" thickBot="1">
      <c r="A33" s="401" t="s">
        <v>68</v>
      </c>
      <c r="B33" s="603" t="str">
        <f t="shared" si="1"/>
        <v>★</v>
      </c>
      <c r="C33" s="604"/>
      <c r="D33" s="605"/>
      <c r="E33" s="417">
        <v>2.93</v>
      </c>
      <c r="F33" s="417">
        <v>2.5099999999999998</v>
      </c>
      <c r="G33" s="487">
        <f t="shared" si="2"/>
        <v>-0.42000000000000037</v>
      </c>
      <c r="H33" s="606"/>
      <c r="I33" s="607"/>
      <c r="J33" s="607"/>
      <c r="K33" s="607"/>
      <c r="L33" s="608"/>
      <c r="M33" s="231"/>
      <c r="N33" s="232"/>
      <c r="O33" s="391" t="s">
        <v>68</v>
      </c>
    </row>
    <row r="34" spans="1:16" ht="81" customHeight="1" thickBot="1">
      <c r="A34" s="324" t="s">
        <v>69</v>
      </c>
      <c r="B34" s="603" t="str">
        <f t="shared" si="1"/>
        <v>★</v>
      </c>
      <c r="C34" s="604"/>
      <c r="D34" s="605"/>
      <c r="E34" s="417">
        <v>2.42</v>
      </c>
      <c r="F34" s="417">
        <v>1.99</v>
      </c>
      <c r="G34" s="487">
        <f t="shared" si="2"/>
        <v>-0.42999999999999994</v>
      </c>
      <c r="H34" s="606"/>
      <c r="I34" s="607"/>
      <c r="J34" s="607"/>
      <c r="K34" s="607"/>
      <c r="L34" s="608"/>
      <c r="M34" s="433"/>
      <c r="N34" s="434"/>
      <c r="O34" s="391" t="s">
        <v>69</v>
      </c>
    </row>
    <row r="35" spans="1:16" ht="94.5" customHeight="1" thickBot="1">
      <c r="A35" s="400" t="s">
        <v>70</v>
      </c>
      <c r="B35" s="603" t="str">
        <f t="shared" si="1"/>
        <v>☆</v>
      </c>
      <c r="C35" s="604"/>
      <c r="D35" s="605"/>
      <c r="E35" s="417">
        <v>2.29</v>
      </c>
      <c r="F35" s="417">
        <v>2.4300000000000002</v>
      </c>
      <c r="G35" s="487">
        <f t="shared" si="2"/>
        <v>0.14000000000000012</v>
      </c>
      <c r="H35" s="633"/>
      <c r="I35" s="634"/>
      <c r="J35" s="634"/>
      <c r="K35" s="634"/>
      <c r="L35" s="635"/>
      <c r="M35" s="435"/>
      <c r="N35" s="436"/>
      <c r="O35" s="391" t="s">
        <v>70</v>
      </c>
    </row>
    <row r="36" spans="1:16" ht="92.4" customHeight="1" thickBot="1">
      <c r="A36" s="402" t="s">
        <v>71</v>
      </c>
      <c r="B36" s="603" t="str">
        <f t="shared" si="1"/>
        <v>★</v>
      </c>
      <c r="C36" s="604"/>
      <c r="D36" s="605"/>
      <c r="E36" s="417">
        <v>1.73</v>
      </c>
      <c r="F36" s="417">
        <v>1.67</v>
      </c>
      <c r="G36" s="487">
        <f t="shared" si="2"/>
        <v>-6.0000000000000053E-2</v>
      </c>
      <c r="H36" s="606"/>
      <c r="I36" s="607"/>
      <c r="J36" s="607"/>
      <c r="K36" s="607"/>
      <c r="L36" s="608"/>
      <c r="M36" s="437"/>
      <c r="N36" s="438"/>
      <c r="O36" s="391" t="s">
        <v>71</v>
      </c>
    </row>
    <row r="37" spans="1:16" ht="87.75" customHeight="1" thickBot="1">
      <c r="A37" s="399" t="s">
        <v>72</v>
      </c>
      <c r="B37" s="603" t="str">
        <f t="shared" si="1"/>
        <v>☆</v>
      </c>
      <c r="C37" s="604"/>
      <c r="D37" s="605"/>
      <c r="E37" s="417">
        <v>1.04</v>
      </c>
      <c r="F37" s="417">
        <v>1.1399999999999999</v>
      </c>
      <c r="G37" s="487">
        <f t="shared" si="2"/>
        <v>9.9999999999999867E-2</v>
      </c>
      <c r="H37" s="606"/>
      <c r="I37" s="607"/>
      <c r="J37" s="607"/>
      <c r="K37" s="607"/>
      <c r="L37" s="608"/>
      <c r="M37" s="231"/>
      <c r="N37" s="232"/>
      <c r="O37" s="391" t="s">
        <v>72</v>
      </c>
    </row>
    <row r="38" spans="1:16" ht="75.75" customHeight="1" thickBot="1">
      <c r="A38" s="399" t="s">
        <v>73</v>
      </c>
      <c r="B38" s="603" t="str">
        <f t="shared" si="1"/>
        <v>★</v>
      </c>
      <c r="C38" s="604"/>
      <c r="D38" s="605"/>
      <c r="E38" s="417">
        <v>2.17</v>
      </c>
      <c r="F38" s="417">
        <v>1.66</v>
      </c>
      <c r="G38" s="487">
        <f t="shared" si="2"/>
        <v>-0.51</v>
      </c>
      <c r="H38" s="606"/>
      <c r="I38" s="607"/>
      <c r="J38" s="607"/>
      <c r="K38" s="607"/>
      <c r="L38" s="608"/>
      <c r="M38" s="439"/>
      <c r="N38" s="440"/>
      <c r="O38" s="391" t="s">
        <v>73</v>
      </c>
    </row>
    <row r="39" spans="1:16" ht="70.2" customHeight="1" thickBot="1">
      <c r="A39" s="399" t="s">
        <v>74</v>
      </c>
      <c r="B39" s="603" t="str">
        <f t="shared" si="1"/>
        <v>★</v>
      </c>
      <c r="C39" s="604"/>
      <c r="D39" s="605"/>
      <c r="E39" s="417">
        <v>2.59</v>
      </c>
      <c r="F39" s="417">
        <v>2.31</v>
      </c>
      <c r="G39" s="487">
        <f t="shared" si="2"/>
        <v>-0.2799999999999998</v>
      </c>
      <c r="H39" s="606"/>
      <c r="I39" s="607"/>
      <c r="J39" s="607"/>
      <c r="K39" s="607"/>
      <c r="L39" s="608"/>
      <c r="M39" s="437"/>
      <c r="N39" s="438"/>
      <c r="O39" s="391" t="s">
        <v>74</v>
      </c>
    </row>
    <row r="40" spans="1:16" ht="78.75" customHeight="1" thickBot="1">
      <c r="A40" s="399" t="s">
        <v>75</v>
      </c>
      <c r="B40" s="603" t="str">
        <f t="shared" si="1"/>
        <v>☆</v>
      </c>
      <c r="C40" s="604"/>
      <c r="D40" s="605"/>
      <c r="E40" s="171">
        <v>3.13</v>
      </c>
      <c r="F40" s="171">
        <v>3.22</v>
      </c>
      <c r="G40" s="487">
        <f t="shared" si="2"/>
        <v>9.0000000000000302E-2</v>
      </c>
      <c r="H40" s="606"/>
      <c r="I40" s="607"/>
      <c r="J40" s="607"/>
      <c r="K40" s="607"/>
      <c r="L40" s="608"/>
      <c r="M40" s="439"/>
      <c r="N40" s="440"/>
      <c r="O40" s="391" t="s">
        <v>75</v>
      </c>
    </row>
    <row r="41" spans="1:16" ht="66" customHeight="1" thickBot="1">
      <c r="A41" s="399" t="s">
        <v>76</v>
      </c>
      <c r="B41" s="603" t="str">
        <f t="shared" si="1"/>
        <v>☆</v>
      </c>
      <c r="C41" s="604"/>
      <c r="D41" s="605"/>
      <c r="E41" s="417">
        <v>1.63</v>
      </c>
      <c r="F41" s="417">
        <v>1.88</v>
      </c>
      <c r="G41" s="487">
        <f t="shared" si="2"/>
        <v>0.25</v>
      </c>
      <c r="H41" s="606"/>
      <c r="I41" s="607"/>
      <c r="J41" s="607"/>
      <c r="K41" s="607"/>
      <c r="L41" s="608"/>
      <c r="M41" s="231"/>
      <c r="N41" s="232"/>
      <c r="O41" s="391" t="s">
        <v>76</v>
      </c>
    </row>
    <row r="42" spans="1:16" ht="77.25" customHeight="1" thickBot="1">
      <c r="A42" s="399" t="s">
        <v>77</v>
      </c>
      <c r="B42" s="603" t="str">
        <f t="shared" si="1"/>
        <v>☆</v>
      </c>
      <c r="C42" s="604"/>
      <c r="D42" s="605"/>
      <c r="E42" s="417">
        <v>1.44</v>
      </c>
      <c r="F42" s="417">
        <v>1.83</v>
      </c>
      <c r="G42" s="487">
        <f t="shared" si="2"/>
        <v>0.39000000000000012</v>
      </c>
      <c r="H42" s="606"/>
      <c r="I42" s="607"/>
      <c r="J42" s="607"/>
      <c r="K42" s="607"/>
      <c r="L42" s="608"/>
      <c r="M42" s="437"/>
      <c r="N42" s="232"/>
      <c r="O42" s="391" t="s">
        <v>77</v>
      </c>
      <c r="P42" s="65" t="s">
        <v>216</v>
      </c>
    </row>
    <row r="43" spans="1:16" ht="69.75" customHeight="1" thickBot="1">
      <c r="A43" s="399" t="s">
        <v>78</v>
      </c>
      <c r="B43" s="603" t="str">
        <f t="shared" si="1"/>
        <v>★</v>
      </c>
      <c r="C43" s="604"/>
      <c r="D43" s="605"/>
      <c r="E43" s="417">
        <v>1.08</v>
      </c>
      <c r="F43" s="417">
        <v>1.02</v>
      </c>
      <c r="G43" s="487">
        <f t="shared" si="2"/>
        <v>-6.0000000000000053E-2</v>
      </c>
      <c r="H43" s="606"/>
      <c r="I43" s="607"/>
      <c r="J43" s="607"/>
      <c r="K43" s="607"/>
      <c r="L43" s="608"/>
      <c r="M43" s="231"/>
      <c r="N43" s="232"/>
      <c r="O43" s="391" t="s">
        <v>78</v>
      </c>
    </row>
    <row r="44" spans="1:16" ht="77.25" customHeight="1" thickBot="1">
      <c r="A44" s="403" t="s">
        <v>79</v>
      </c>
      <c r="B44" s="603" t="s">
        <v>274</v>
      </c>
      <c r="C44" s="604"/>
      <c r="D44" s="605"/>
      <c r="E44" s="417">
        <v>1.58</v>
      </c>
      <c r="F44" s="417">
        <v>1.58</v>
      </c>
      <c r="G44" s="487">
        <f t="shared" si="2"/>
        <v>0</v>
      </c>
      <c r="H44" s="606"/>
      <c r="I44" s="607"/>
      <c r="J44" s="607"/>
      <c r="K44" s="607"/>
      <c r="L44" s="608"/>
      <c r="M44" s="231"/>
      <c r="N44" s="232"/>
      <c r="O44" s="391" t="s">
        <v>79</v>
      </c>
    </row>
    <row r="45" spans="1:16" ht="81.75" customHeight="1" thickBot="1">
      <c r="A45" s="399" t="s">
        <v>80</v>
      </c>
      <c r="B45" s="603" t="str">
        <f t="shared" si="1"/>
        <v>★</v>
      </c>
      <c r="C45" s="604"/>
      <c r="D45" s="605"/>
      <c r="E45" s="417">
        <v>1.95</v>
      </c>
      <c r="F45" s="417">
        <v>1.56</v>
      </c>
      <c r="G45" s="487">
        <f t="shared" si="2"/>
        <v>-0.3899999999999999</v>
      </c>
      <c r="H45" s="606"/>
      <c r="I45" s="607"/>
      <c r="J45" s="607"/>
      <c r="K45" s="607"/>
      <c r="L45" s="608"/>
      <c r="M45" s="231"/>
      <c r="N45" s="446"/>
      <c r="O45" s="391" t="s">
        <v>80</v>
      </c>
    </row>
    <row r="46" spans="1:16" ht="72.75" customHeight="1" thickBot="1">
      <c r="A46" s="399" t="s">
        <v>81</v>
      </c>
      <c r="B46" s="603" t="str">
        <f t="shared" si="1"/>
        <v>★</v>
      </c>
      <c r="C46" s="604"/>
      <c r="D46" s="605"/>
      <c r="E46" s="417">
        <v>1.96</v>
      </c>
      <c r="F46" s="417">
        <v>1.87</v>
      </c>
      <c r="G46" s="487">
        <f t="shared" si="2"/>
        <v>-8.9999999999999858E-2</v>
      </c>
      <c r="H46" s="606"/>
      <c r="I46" s="607"/>
      <c r="J46" s="607"/>
      <c r="K46" s="607"/>
      <c r="L46" s="608"/>
      <c r="M46" s="231"/>
      <c r="N46" s="232"/>
      <c r="O46" s="391" t="s">
        <v>81</v>
      </c>
    </row>
    <row r="47" spans="1:16" ht="81.75" customHeight="1" thickBot="1">
      <c r="A47" s="399" t="s">
        <v>82</v>
      </c>
      <c r="B47" s="603" t="str">
        <f t="shared" si="1"/>
        <v>★</v>
      </c>
      <c r="C47" s="604"/>
      <c r="D47" s="605"/>
      <c r="E47" s="417">
        <v>1.39</v>
      </c>
      <c r="F47" s="417">
        <v>1.22</v>
      </c>
      <c r="G47" s="487">
        <f t="shared" si="2"/>
        <v>-0.16999999999999993</v>
      </c>
      <c r="H47" s="606"/>
      <c r="I47" s="607"/>
      <c r="J47" s="607"/>
      <c r="K47" s="607"/>
      <c r="L47" s="608"/>
      <c r="M47" s="447"/>
      <c r="N47" s="232"/>
      <c r="O47" s="391" t="s">
        <v>82</v>
      </c>
    </row>
    <row r="48" spans="1:16" ht="78.75" customHeight="1" thickBot="1">
      <c r="A48" s="399" t="s">
        <v>83</v>
      </c>
      <c r="B48" s="603" t="str">
        <f t="shared" si="1"/>
        <v>★</v>
      </c>
      <c r="C48" s="604"/>
      <c r="D48" s="605"/>
      <c r="E48" s="417">
        <v>1.24</v>
      </c>
      <c r="F48" s="417">
        <v>1.1100000000000001</v>
      </c>
      <c r="G48" s="487">
        <f t="shared" si="2"/>
        <v>-0.12999999999999989</v>
      </c>
      <c r="H48" s="636"/>
      <c r="I48" s="637"/>
      <c r="J48" s="637"/>
      <c r="K48" s="637"/>
      <c r="L48" s="638"/>
      <c r="M48" s="231"/>
      <c r="N48" s="232"/>
      <c r="O48" s="391" t="s">
        <v>83</v>
      </c>
    </row>
    <row r="49" spans="1:15" ht="74.25" customHeight="1" thickBot="1">
      <c r="A49" s="399" t="s">
        <v>84</v>
      </c>
      <c r="B49" s="603" t="str">
        <f t="shared" si="1"/>
        <v>☆</v>
      </c>
      <c r="C49" s="604"/>
      <c r="D49" s="605"/>
      <c r="E49" s="417">
        <v>1.82</v>
      </c>
      <c r="F49" s="417">
        <v>1.92</v>
      </c>
      <c r="G49" s="487">
        <f t="shared" si="2"/>
        <v>9.9999999999999867E-2</v>
      </c>
      <c r="H49" s="606"/>
      <c r="I49" s="607"/>
      <c r="J49" s="607"/>
      <c r="K49" s="607"/>
      <c r="L49" s="608"/>
      <c r="M49" s="448"/>
      <c r="N49" s="232"/>
      <c r="O49" s="391" t="s">
        <v>84</v>
      </c>
    </row>
    <row r="50" spans="1:15" ht="73.2" customHeight="1" thickBot="1">
      <c r="A50" s="399" t="s">
        <v>85</v>
      </c>
      <c r="B50" s="603" t="str">
        <f t="shared" si="1"/>
        <v>☆</v>
      </c>
      <c r="C50" s="604"/>
      <c r="D50" s="605"/>
      <c r="E50" s="417">
        <v>2.84</v>
      </c>
      <c r="F50" s="171">
        <v>3.05</v>
      </c>
      <c r="G50" s="487">
        <f t="shared" si="2"/>
        <v>0.20999999999999996</v>
      </c>
      <c r="H50" s="636"/>
      <c r="I50" s="637"/>
      <c r="J50" s="637"/>
      <c r="K50" s="637"/>
      <c r="L50" s="638"/>
      <c r="M50" s="231"/>
      <c r="N50" s="232"/>
      <c r="O50" s="391" t="s">
        <v>85</v>
      </c>
    </row>
    <row r="51" spans="1:15" ht="73.5" customHeight="1" thickBot="1">
      <c r="A51" s="399" t="s">
        <v>86</v>
      </c>
      <c r="B51" s="603" t="str">
        <f t="shared" si="1"/>
        <v>★</v>
      </c>
      <c r="C51" s="604"/>
      <c r="D51" s="605"/>
      <c r="E51" s="417">
        <v>1.68</v>
      </c>
      <c r="F51" s="417">
        <v>1.56</v>
      </c>
      <c r="G51" s="487">
        <f t="shared" si="2"/>
        <v>-0.11999999999999988</v>
      </c>
      <c r="H51" s="606"/>
      <c r="I51" s="607"/>
      <c r="J51" s="607"/>
      <c r="K51" s="607"/>
      <c r="L51" s="608"/>
      <c r="M51" s="439"/>
      <c r="N51" s="440"/>
      <c r="O51" s="391" t="s">
        <v>86</v>
      </c>
    </row>
    <row r="52" spans="1:15" ht="91.95" customHeight="1" thickBot="1">
      <c r="A52" s="399" t="s">
        <v>87</v>
      </c>
      <c r="B52" s="603" t="str">
        <f t="shared" si="1"/>
        <v>★</v>
      </c>
      <c r="C52" s="604"/>
      <c r="D52" s="605"/>
      <c r="E52" s="417">
        <v>1.9</v>
      </c>
      <c r="F52" s="417">
        <v>1.23</v>
      </c>
      <c r="G52" s="487">
        <f t="shared" si="2"/>
        <v>-0.66999999999999993</v>
      </c>
      <c r="H52" s="606"/>
      <c r="I52" s="607"/>
      <c r="J52" s="607"/>
      <c r="K52" s="607"/>
      <c r="L52" s="608"/>
      <c r="M52" s="231"/>
      <c r="N52" s="232"/>
      <c r="O52" s="391" t="s">
        <v>87</v>
      </c>
    </row>
    <row r="53" spans="1:15" ht="77.25" customHeight="1" thickBot="1">
      <c r="A53" s="399" t="s">
        <v>88</v>
      </c>
      <c r="B53" s="603" t="str">
        <f t="shared" si="1"/>
        <v>★</v>
      </c>
      <c r="C53" s="604"/>
      <c r="D53" s="605"/>
      <c r="E53" s="417">
        <v>2.21</v>
      </c>
      <c r="F53" s="417">
        <v>2</v>
      </c>
      <c r="G53" s="487">
        <f t="shared" si="2"/>
        <v>-0.20999999999999996</v>
      </c>
      <c r="H53" s="606"/>
      <c r="I53" s="607"/>
      <c r="J53" s="607"/>
      <c r="K53" s="607"/>
      <c r="L53" s="608"/>
      <c r="M53" s="231"/>
      <c r="N53" s="232"/>
      <c r="O53" s="391" t="s">
        <v>88</v>
      </c>
    </row>
    <row r="54" spans="1:15" ht="63.75" customHeight="1" thickBot="1">
      <c r="A54" s="399" t="s">
        <v>89</v>
      </c>
      <c r="B54" s="603" t="str">
        <f t="shared" si="1"/>
        <v>★</v>
      </c>
      <c r="C54" s="604"/>
      <c r="D54" s="605"/>
      <c r="E54" s="171">
        <v>3.52</v>
      </c>
      <c r="F54" s="417">
        <v>2.91</v>
      </c>
      <c r="G54" s="487">
        <f t="shared" si="2"/>
        <v>-0.60999999999999988</v>
      </c>
      <c r="H54" s="606"/>
      <c r="I54" s="607"/>
      <c r="J54" s="607"/>
      <c r="K54" s="607"/>
      <c r="L54" s="608"/>
      <c r="M54" s="231"/>
      <c r="N54" s="232"/>
      <c r="O54" s="391" t="s">
        <v>89</v>
      </c>
    </row>
    <row r="55" spans="1:15" ht="75" customHeight="1" thickBot="1">
      <c r="A55" s="399" t="s">
        <v>90</v>
      </c>
      <c r="B55" s="603" t="s">
        <v>274</v>
      </c>
      <c r="C55" s="604"/>
      <c r="D55" s="605"/>
      <c r="E55" s="417">
        <v>2.4300000000000002</v>
      </c>
      <c r="F55" s="417">
        <v>2.4300000000000002</v>
      </c>
      <c r="G55" s="487">
        <f t="shared" si="2"/>
        <v>0</v>
      </c>
      <c r="H55" s="606"/>
      <c r="I55" s="607"/>
      <c r="J55" s="607"/>
      <c r="K55" s="607"/>
      <c r="L55" s="608"/>
      <c r="M55" s="231"/>
      <c r="N55" s="232"/>
      <c r="O55" s="391" t="s">
        <v>90</v>
      </c>
    </row>
    <row r="56" spans="1:15" ht="80.25" customHeight="1" thickBot="1">
      <c r="A56" s="399" t="s">
        <v>91</v>
      </c>
      <c r="B56" s="603" t="str">
        <f t="shared" si="1"/>
        <v>★</v>
      </c>
      <c r="C56" s="604"/>
      <c r="D56" s="605"/>
      <c r="E56" s="417">
        <v>2.81</v>
      </c>
      <c r="F56" s="417">
        <v>2.4500000000000002</v>
      </c>
      <c r="G56" s="487">
        <f t="shared" si="2"/>
        <v>-0.35999999999999988</v>
      </c>
      <c r="H56" s="606"/>
      <c r="I56" s="607"/>
      <c r="J56" s="607"/>
      <c r="K56" s="607"/>
      <c r="L56" s="608"/>
      <c r="M56" s="231"/>
      <c r="N56" s="232"/>
      <c r="O56" s="391" t="s">
        <v>91</v>
      </c>
    </row>
    <row r="57" spans="1:15" ht="63.75" customHeight="1" thickBot="1">
      <c r="A57" s="399" t="s">
        <v>92</v>
      </c>
      <c r="B57" s="603" t="str">
        <f t="shared" si="1"/>
        <v>☆</v>
      </c>
      <c r="C57" s="604"/>
      <c r="D57" s="605"/>
      <c r="E57" s="417">
        <v>1.47</v>
      </c>
      <c r="F57" s="417">
        <v>2.13</v>
      </c>
      <c r="G57" s="487">
        <f t="shared" si="2"/>
        <v>0.65999999999999992</v>
      </c>
      <c r="H57" s="636"/>
      <c r="I57" s="637"/>
      <c r="J57" s="637"/>
      <c r="K57" s="637"/>
      <c r="L57" s="638"/>
      <c r="M57" s="231"/>
      <c r="N57" s="232"/>
      <c r="O57" s="391" t="s">
        <v>92</v>
      </c>
    </row>
    <row r="58" spans="1:15" ht="69.75" customHeight="1" thickBot="1">
      <c r="A58" s="399" t="s">
        <v>93</v>
      </c>
      <c r="B58" s="603" t="str">
        <f t="shared" si="1"/>
        <v>★</v>
      </c>
      <c r="C58" s="604"/>
      <c r="D58" s="605"/>
      <c r="E58" s="417">
        <v>2.39</v>
      </c>
      <c r="F58" s="417">
        <v>2.04</v>
      </c>
      <c r="G58" s="487">
        <f t="shared" si="2"/>
        <v>-0.35000000000000009</v>
      </c>
      <c r="H58" s="606"/>
      <c r="I58" s="607"/>
      <c r="J58" s="607"/>
      <c r="K58" s="607"/>
      <c r="L58" s="608"/>
      <c r="M58" s="231"/>
      <c r="N58" s="232"/>
      <c r="O58" s="391" t="s">
        <v>93</v>
      </c>
    </row>
    <row r="59" spans="1:15" ht="76.2" customHeight="1" thickBot="1">
      <c r="A59" s="399" t="s">
        <v>94</v>
      </c>
      <c r="B59" s="603" t="str">
        <f t="shared" si="1"/>
        <v>★</v>
      </c>
      <c r="C59" s="604"/>
      <c r="D59" s="605"/>
      <c r="E59" s="171">
        <v>3.04</v>
      </c>
      <c r="F59" s="417">
        <v>2.54</v>
      </c>
      <c r="G59" s="487">
        <f t="shared" si="2"/>
        <v>-0.5</v>
      </c>
      <c r="H59" s="606"/>
      <c r="I59" s="607"/>
      <c r="J59" s="607"/>
      <c r="K59" s="607"/>
      <c r="L59" s="608"/>
      <c r="M59" s="439"/>
      <c r="N59" s="440"/>
      <c r="O59" s="391" t="s">
        <v>94</v>
      </c>
    </row>
    <row r="60" spans="1:15" ht="91.95" customHeight="1" thickBot="1">
      <c r="A60" s="399" t="s">
        <v>95</v>
      </c>
      <c r="B60" s="603" t="str">
        <f t="shared" si="1"/>
        <v>☆</v>
      </c>
      <c r="C60" s="604"/>
      <c r="D60" s="605"/>
      <c r="E60" s="171">
        <v>3.73</v>
      </c>
      <c r="F60" s="171">
        <v>3.78</v>
      </c>
      <c r="G60" s="487">
        <f t="shared" si="2"/>
        <v>4.9999999999999822E-2</v>
      </c>
      <c r="H60" s="606"/>
      <c r="I60" s="607"/>
      <c r="J60" s="607"/>
      <c r="K60" s="607"/>
      <c r="L60" s="608"/>
      <c r="M60" s="231"/>
      <c r="N60" s="232"/>
      <c r="O60" s="391" t="s">
        <v>95</v>
      </c>
    </row>
    <row r="61" spans="1:15" ht="81" customHeight="1" thickBot="1">
      <c r="A61" s="399" t="s">
        <v>96</v>
      </c>
      <c r="B61" s="603" t="str">
        <f t="shared" si="1"/>
        <v>☆</v>
      </c>
      <c r="C61" s="604"/>
      <c r="D61" s="605"/>
      <c r="E61" s="417">
        <v>1.33</v>
      </c>
      <c r="F61" s="417">
        <v>1.48</v>
      </c>
      <c r="G61" s="487">
        <f t="shared" si="2"/>
        <v>0.14999999999999991</v>
      </c>
      <c r="H61" s="606"/>
      <c r="I61" s="607"/>
      <c r="J61" s="607"/>
      <c r="K61" s="607"/>
      <c r="L61" s="608"/>
      <c r="M61" s="231"/>
      <c r="N61" s="232"/>
      <c r="O61" s="391" t="s">
        <v>96</v>
      </c>
    </row>
    <row r="62" spans="1:15" ht="75.599999999999994" customHeight="1" thickBot="1">
      <c r="A62" s="399" t="s">
        <v>97</v>
      </c>
      <c r="B62" s="603" t="str">
        <f t="shared" si="1"/>
        <v>★</v>
      </c>
      <c r="C62" s="604"/>
      <c r="D62" s="605"/>
      <c r="E62" s="417">
        <v>2.99</v>
      </c>
      <c r="F62" s="417">
        <v>2.34</v>
      </c>
      <c r="G62" s="487">
        <f t="shared" si="2"/>
        <v>-0.65000000000000036</v>
      </c>
      <c r="H62" s="606"/>
      <c r="I62" s="607"/>
      <c r="J62" s="607"/>
      <c r="K62" s="607"/>
      <c r="L62" s="608"/>
      <c r="M62" s="231"/>
      <c r="N62" s="232"/>
      <c r="O62" s="391" t="s">
        <v>97</v>
      </c>
    </row>
    <row r="63" spans="1:15" ht="87" customHeight="1" thickBot="1">
      <c r="A63" s="399" t="s">
        <v>98</v>
      </c>
      <c r="B63" s="603" t="str">
        <f t="shared" si="1"/>
        <v>☆</v>
      </c>
      <c r="C63" s="604"/>
      <c r="D63" s="605"/>
      <c r="E63" s="417">
        <v>0.96</v>
      </c>
      <c r="F63" s="417">
        <v>1.65</v>
      </c>
      <c r="G63" s="487">
        <f t="shared" si="2"/>
        <v>0.69</v>
      </c>
      <c r="H63" s="606"/>
      <c r="I63" s="607"/>
      <c r="J63" s="607"/>
      <c r="K63" s="607"/>
      <c r="L63" s="608"/>
      <c r="M63" s="454"/>
      <c r="N63" s="232"/>
      <c r="O63" s="391" t="s">
        <v>98</v>
      </c>
    </row>
    <row r="64" spans="1:15" ht="73.2" customHeight="1" thickBot="1">
      <c r="A64" s="399" t="s">
        <v>99</v>
      </c>
      <c r="B64" s="603" t="str">
        <f t="shared" si="1"/>
        <v>☆</v>
      </c>
      <c r="C64" s="604"/>
      <c r="D64" s="605"/>
      <c r="E64" s="417">
        <v>1.45</v>
      </c>
      <c r="F64" s="417">
        <v>1.55</v>
      </c>
      <c r="G64" s="487">
        <f t="shared" si="2"/>
        <v>0.10000000000000009</v>
      </c>
      <c r="H64" s="681"/>
      <c r="I64" s="682"/>
      <c r="J64" s="682"/>
      <c r="K64" s="682"/>
      <c r="L64" s="683"/>
      <c r="M64" s="231"/>
      <c r="N64" s="232"/>
      <c r="O64" s="391" t="s">
        <v>99</v>
      </c>
    </row>
    <row r="65" spans="1:18" ht="80.25" customHeight="1" thickBot="1">
      <c r="A65" s="399" t="s">
        <v>100</v>
      </c>
      <c r="B65" s="603" t="str">
        <f t="shared" si="1"/>
        <v>☆</v>
      </c>
      <c r="C65" s="604"/>
      <c r="D65" s="605"/>
      <c r="E65" s="171">
        <v>3.36</v>
      </c>
      <c r="F65" s="171">
        <v>3.72</v>
      </c>
      <c r="G65" s="487">
        <f t="shared" si="2"/>
        <v>0.36000000000000032</v>
      </c>
      <c r="H65" s="684"/>
      <c r="I65" s="685"/>
      <c r="J65" s="685"/>
      <c r="K65" s="685"/>
      <c r="L65" s="686"/>
      <c r="M65" s="455"/>
      <c r="N65" s="232"/>
      <c r="O65" s="391" t="s">
        <v>100</v>
      </c>
    </row>
    <row r="66" spans="1:18" ht="88.5" customHeight="1" thickBot="1">
      <c r="A66" s="399" t="s">
        <v>101</v>
      </c>
      <c r="B66" s="603" t="str">
        <f t="shared" si="1"/>
        <v>★</v>
      </c>
      <c r="C66" s="604"/>
      <c r="D66" s="605"/>
      <c r="E66" s="171">
        <v>4.8600000000000003</v>
      </c>
      <c r="F66" s="171">
        <v>4.4400000000000004</v>
      </c>
      <c r="G66" s="487">
        <f t="shared" si="2"/>
        <v>-0.41999999999999993</v>
      </c>
      <c r="H66" s="636"/>
      <c r="I66" s="637"/>
      <c r="J66" s="637"/>
      <c r="K66" s="637"/>
      <c r="L66" s="638"/>
      <c r="M66" s="231"/>
      <c r="N66" s="232"/>
      <c r="O66" s="391" t="s">
        <v>101</v>
      </c>
    </row>
    <row r="67" spans="1:18" ht="78.75" customHeight="1" thickBot="1">
      <c r="A67" s="399" t="s">
        <v>102</v>
      </c>
      <c r="B67" s="603" t="str">
        <f t="shared" si="1"/>
        <v>★</v>
      </c>
      <c r="C67" s="604"/>
      <c r="D67" s="605"/>
      <c r="E67" s="171">
        <v>3.83</v>
      </c>
      <c r="F67" s="171">
        <v>3.14</v>
      </c>
      <c r="G67" s="487">
        <f t="shared" si="2"/>
        <v>-0.69</v>
      </c>
      <c r="H67" s="606"/>
      <c r="I67" s="607"/>
      <c r="J67" s="607"/>
      <c r="K67" s="607"/>
      <c r="L67" s="608"/>
      <c r="M67" s="231"/>
      <c r="N67" s="232"/>
      <c r="O67" s="391" t="s">
        <v>102</v>
      </c>
    </row>
    <row r="68" spans="1:18" ht="63" customHeight="1" thickBot="1">
      <c r="A68" s="402" t="s">
        <v>103</v>
      </c>
      <c r="B68" s="603" t="str">
        <f t="shared" si="1"/>
        <v>☆</v>
      </c>
      <c r="C68" s="604"/>
      <c r="D68" s="605"/>
      <c r="E68" s="417">
        <v>2.04</v>
      </c>
      <c r="F68" s="417">
        <v>2.11</v>
      </c>
      <c r="G68" s="487">
        <f t="shared" si="2"/>
        <v>6.999999999999984E-2</v>
      </c>
      <c r="H68" s="678"/>
      <c r="I68" s="679"/>
      <c r="J68" s="679"/>
      <c r="K68" s="679"/>
      <c r="L68" s="680"/>
      <c r="M68" s="432"/>
      <c r="N68" s="431"/>
      <c r="O68" s="391" t="s">
        <v>103</v>
      </c>
    </row>
    <row r="69" spans="1:18" ht="72.75" customHeight="1" thickBot="1">
      <c r="A69" s="400" t="s">
        <v>104</v>
      </c>
      <c r="B69" s="603" t="str">
        <f t="shared" si="1"/>
        <v>☆</v>
      </c>
      <c r="C69" s="604"/>
      <c r="D69" s="605"/>
      <c r="E69" s="418">
        <v>1.24</v>
      </c>
      <c r="F69" s="418">
        <v>1.58</v>
      </c>
      <c r="G69" s="487">
        <f t="shared" si="2"/>
        <v>0.34000000000000008</v>
      </c>
      <c r="H69" s="636"/>
      <c r="I69" s="637"/>
      <c r="J69" s="637"/>
      <c r="K69" s="637"/>
      <c r="L69" s="638"/>
      <c r="M69" s="231"/>
      <c r="N69" s="232"/>
      <c r="O69" s="391" t="s">
        <v>104</v>
      </c>
    </row>
    <row r="70" spans="1:18" ht="58.5" customHeight="1" thickBot="1">
      <c r="A70" s="325" t="s">
        <v>105</v>
      </c>
      <c r="B70" s="603" t="str">
        <f t="shared" si="1"/>
        <v>★</v>
      </c>
      <c r="C70" s="604"/>
      <c r="D70" s="605"/>
      <c r="E70" s="498">
        <v>2.0099999999999998</v>
      </c>
      <c r="F70" s="498">
        <v>1.97</v>
      </c>
      <c r="G70" s="487">
        <f t="shared" si="2"/>
        <v>-3.9999999999999813E-2</v>
      </c>
      <c r="H70" s="606"/>
      <c r="I70" s="607"/>
      <c r="J70" s="607"/>
      <c r="K70" s="607"/>
      <c r="L70" s="608"/>
      <c r="M70" s="326"/>
      <c r="N70" s="232"/>
      <c r="O70" s="391"/>
    </row>
    <row r="71" spans="1:18" ht="42.75" customHeight="1" thickBot="1">
      <c r="A71" s="327"/>
      <c r="B71" s="327"/>
      <c r="C71" s="327"/>
      <c r="D71" s="327"/>
      <c r="E71" s="669"/>
      <c r="F71" s="669"/>
      <c r="G71" s="669"/>
      <c r="H71" s="669"/>
      <c r="I71" s="669"/>
      <c r="J71" s="669"/>
      <c r="K71" s="669"/>
      <c r="L71" s="669"/>
      <c r="M71" s="66">
        <f>COUNTIF(E23:E69,"&gt;=10")</f>
        <v>0</v>
      </c>
      <c r="N71" s="66">
        <f>COUNTIF(F23:F69,"&gt;=10")</f>
        <v>0</v>
      </c>
      <c r="O71" s="66" t="s">
        <v>29</v>
      </c>
    </row>
    <row r="72" spans="1:18" ht="36.75" customHeight="1" thickBot="1">
      <c r="A72" s="87" t="s">
        <v>21</v>
      </c>
      <c r="B72" s="88"/>
      <c r="C72" s="152"/>
      <c r="D72" s="152"/>
      <c r="E72" s="670" t="s">
        <v>20</v>
      </c>
      <c r="F72" s="670"/>
      <c r="G72" s="670"/>
      <c r="H72" s="671" t="s">
        <v>266</v>
      </c>
      <c r="I72" s="672"/>
      <c r="J72" s="88"/>
      <c r="K72" s="89"/>
      <c r="L72" s="89"/>
      <c r="M72" s="90"/>
      <c r="N72" s="91"/>
    </row>
    <row r="73" spans="1:18" ht="36.75" customHeight="1" thickBot="1">
      <c r="A73" s="92"/>
      <c r="B73" s="328"/>
      <c r="C73" s="673" t="s">
        <v>106</v>
      </c>
      <c r="D73" s="674"/>
      <c r="E73" s="674"/>
      <c r="F73" s="675"/>
      <c r="G73" s="93">
        <f>+F70</f>
        <v>1.97</v>
      </c>
      <c r="H73" s="94" t="s">
        <v>107</v>
      </c>
      <c r="I73" s="676">
        <f>+G70</f>
        <v>-3.9999999999999813E-2</v>
      </c>
      <c r="J73" s="677"/>
      <c r="K73" s="329"/>
      <c r="L73" s="329"/>
      <c r="M73" s="330"/>
      <c r="N73" s="95"/>
    </row>
    <row r="74" spans="1:18" ht="36.75" customHeight="1" thickBot="1">
      <c r="A74" s="92"/>
      <c r="B74" s="328"/>
      <c r="C74" s="639" t="s">
        <v>108</v>
      </c>
      <c r="D74" s="640"/>
      <c r="E74" s="640"/>
      <c r="F74" s="641"/>
      <c r="G74" s="96">
        <f>+F35</f>
        <v>2.4300000000000002</v>
      </c>
      <c r="H74" s="97" t="s">
        <v>107</v>
      </c>
      <c r="I74" s="642">
        <f>+G35</f>
        <v>0.14000000000000012</v>
      </c>
      <c r="J74" s="643"/>
      <c r="K74" s="329"/>
      <c r="L74" s="329"/>
      <c r="M74" s="330"/>
      <c r="N74" s="95"/>
      <c r="R74" s="370" t="s">
        <v>21</v>
      </c>
    </row>
    <row r="75" spans="1:18" ht="36.75" customHeight="1" thickBot="1">
      <c r="A75" s="92"/>
      <c r="B75" s="328"/>
      <c r="C75" s="644" t="s">
        <v>109</v>
      </c>
      <c r="D75" s="645"/>
      <c r="E75" s="645"/>
      <c r="F75" s="98" t="str">
        <f>VLOOKUP(G75,F:P,10,0)</f>
        <v>大分県</v>
      </c>
      <c r="G75" s="99">
        <f>MAX(F23:F70)</f>
        <v>4.4400000000000004</v>
      </c>
      <c r="H75" s="646" t="s">
        <v>110</v>
      </c>
      <c r="I75" s="647"/>
      <c r="J75" s="647"/>
      <c r="K75" s="100">
        <f>+N71</f>
        <v>0</v>
      </c>
      <c r="L75" s="101" t="s">
        <v>111</v>
      </c>
      <c r="M75" s="102">
        <f>N71-M71</f>
        <v>0</v>
      </c>
      <c r="N75" s="95"/>
      <c r="R75" s="371"/>
    </row>
    <row r="76" spans="1:18" ht="36.75" customHeight="1" thickBot="1">
      <c r="A76" s="103"/>
      <c r="B76" s="104"/>
      <c r="C76" s="104"/>
      <c r="D76" s="104"/>
      <c r="E76" s="104"/>
      <c r="F76" s="104"/>
      <c r="G76" s="104"/>
      <c r="H76" s="104"/>
      <c r="I76" s="104"/>
      <c r="J76" s="104"/>
      <c r="K76" s="105"/>
      <c r="L76" s="105"/>
      <c r="M76" s="106"/>
      <c r="N76" s="107"/>
      <c r="R76" s="371"/>
    </row>
    <row r="77" spans="1:18" ht="30.75" customHeight="1">
      <c r="A77" s="136"/>
      <c r="B77" s="136"/>
      <c r="C77" s="136"/>
      <c r="D77" s="136"/>
      <c r="E77" s="136"/>
      <c r="F77" s="136"/>
      <c r="G77" s="136"/>
      <c r="H77" s="136"/>
      <c r="I77" s="136"/>
      <c r="J77" s="136"/>
      <c r="K77" s="331"/>
      <c r="L77" s="331"/>
      <c r="M77" s="332"/>
      <c r="N77" s="333"/>
      <c r="R77" s="372"/>
    </row>
    <row r="78" spans="1:18" ht="30.75" customHeight="1" thickBot="1">
      <c r="A78" s="334"/>
      <c r="B78" s="334"/>
      <c r="C78" s="334"/>
      <c r="D78" s="334"/>
      <c r="E78" s="334"/>
      <c r="F78" s="334"/>
      <c r="G78" s="334"/>
      <c r="H78" s="334"/>
      <c r="I78" s="334"/>
      <c r="J78" s="334"/>
      <c r="K78" s="335"/>
      <c r="L78" s="335"/>
      <c r="M78" s="336"/>
      <c r="N78" s="334"/>
    </row>
    <row r="79" spans="1:18" ht="24.75" customHeight="1" thickTop="1">
      <c r="A79" s="648">
        <v>1</v>
      </c>
      <c r="B79" s="651" t="s">
        <v>262</v>
      </c>
      <c r="C79" s="652"/>
      <c r="D79" s="652"/>
      <c r="E79" s="652"/>
      <c r="F79" s="653"/>
      <c r="G79" s="660" t="s">
        <v>263</v>
      </c>
      <c r="H79" s="661"/>
      <c r="I79" s="661"/>
      <c r="J79" s="661"/>
      <c r="K79" s="661"/>
      <c r="L79" s="661"/>
      <c r="M79" s="661"/>
      <c r="N79" s="662"/>
    </row>
    <row r="80" spans="1:18" ht="24.75" customHeight="1">
      <c r="A80" s="649"/>
      <c r="B80" s="654"/>
      <c r="C80" s="655"/>
      <c r="D80" s="655"/>
      <c r="E80" s="655"/>
      <c r="F80" s="656"/>
      <c r="G80" s="663"/>
      <c r="H80" s="664"/>
      <c r="I80" s="664"/>
      <c r="J80" s="664"/>
      <c r="K80" s="664"/>
      <c r="L80" s="664"/>
      <c r="M80" s="664"/>
      <c r="N80" s="665"/>
      <c r="O80" s="337" t="s">
        <v>29</v>
      </c>
      <c r="P80" s="337"/>
    </row>
    <row r="81" spans="1:16" ht="24.75" customHeight="1">
      <c r="A81" s="649"/>
      <c r="B81" s="654"/>
      <c r="C81" s="655"/>
      <c r="D81" s="655"/>
      <c r="E81" s="655"/>
      <c r="F81" s="656"/>
      <c r="G81" s="663"/>
      <c r="H81" s="664"/>
      <c r="I81" s="664"/>
      <c r="J81" s="664"/>
      <c r="K81" s="664"/>
      <c r="L81" s="664"/>
      <c r="M81" s="664"/>
      <c r="N81" s="665"/>
      <c r="O81" s="337" t="s">
        <v>21</v>
      </c>
      <c r="P81" s="337" t="s">
        <v>112</v>
      </c>
    </row>
    <row r="82" spans="1:16" ht="24.75" customHeight="1">
      <c r="A82" s="649"/>
      <c r="B82" s="654"/>
      <c r="C82" s="655"/>
      <c r="D82" s="655"/>
      <c r="E82" s="655"/>
      <c r="F82" s="656"/>
      <c r="G82" s="663"/>
      <c r="H82" s="664"/>
      <c r="I82" s="664"/>
      <c r="J82" s="664"/>
      <c r="K82" s="664"/>
      <c r="L82" s="664"/>
      <c r="M82" s="664"/>
      <c r="N82" s="665"/>
      <c r="O82" s="338"/>
      <c r="P82" s="337"/>
    </row>
    <row r="83" spans="1:16" ht="46.2" customHeight="1" thickBot="1">
      <c r="A83" s="650"/>
      <c r="B83" s="657"/>
      <c r="C83" s="658"/>
      <c r="D83" s="658"/>
      <c r="E83" s="658"/>
      <c r="F83" s="659"/>
      <c r="G83" s="666"/>
      <c r="H83" s="667"/>
      <c r="I83" s="667"/>
      <c r="J83" s="667"/>
      <c r="K83" s="667"/>
      <c r="L83" s="667"/>
      <c r="M83" s="667"/>
      <c r="N83" s="66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A784-91B9-4723-AE44-598013A176DB}">
  <sheetPr>
    <pageSetUpPr fitToPage="1"/>
  </sheetPr>
  <dimension ref="A1:R25"/>
  <sheetViews>
    <sheetView view="pageBreakPreview" zoomScale="95" zoomScaleNormal="75" zoomScaleSheetLayoutView="95" workbookViewId="0">
      <selection activeCell="A2" sqref="A2:M2"/>
    </sheetView>
  </sheetViews>
  <sheetFormatPr defaultColWidth="9" defaultRowHeight="13.2"/>
  <cols>
    <col min="1" max="1" width="4.88671875" style="576" customWidth="1"/>
    <col min="2" max="10" width="9" style="576"/>
    <col min="11" max="11" width="11.6640625" style="576" customWidth="1"/>
    <col min="12" max="12" width="28" style="576" customWidth="1"/>
    <col min="13" max="13" width="4.21875" style="576" customWidth="1"/>
    <col min="14" max="14" width="3.44140625" style="576" customWidth="1"/>
    <col min="15" max="16384" width="9" style="576"/>
  </cols>
  <sheetData>
    <row r="1" spans="1:18" ht="23.4">
      <c r="A1" s="696" t="s">
        <v>447</v>
      </c>
      <c r="B1" s="696"/>
      <c r="C1" s="696"/>
      <c r="D1" s="696"/>
      <c r="E1" s="696"/>
      <c r="F1" s="696"/>
      <c r="G1" s="696"/>
      <c r="H1" s="696"/>
      <c r="I1" s="696"/>
      <c r="J1" s="697"/>
      <c r="K1" s="697"/>
      <c r="L1" s="697"/>
      <c r="M1" s="697"/>
    </row>
    <row r="2" spans="1:18" ht="19.2">
      <c r="A2" s="698" t="s">
        <v>448</v>
      </c>
      <c r="B2" s="698"/>
      <c r="C2" s="698"/>
      <c r="D2" s="698"/>
      <c r="E2" s="698"/>
      <c r="F2" s="698"/>
      <c r="G2" s="698"/>
      <c r="H2" s="698"/>
      <c r="I2" s="698"/>
      <c r="J2" s="699"/>
      <c r="K2" s="699"/>
      <c r="L2" s="699"/>
      <c r="M2" s="699"/>
      <c r="N2" s="577"/>
    </row>
    <row r="3" spans="1:18" ht="24.75" customHeight="1">
      <c r="A3" s="700" t="s">
        <v>449</v>
      </c>
      <c r="B3" s="700"/>
      <c r="C3" s="700"/>
      <c r="D3" s="700"/>
      <c r="E3" s="700"/>
      <c r="F3" s="700"/>
      <c r="G3" s="700"/>
      <c r="H3" s="700"/>
      <c r="I3" s="700"/>
      <c r="J3" s="701"/>
      <c r="K3" s="701"/>
      <c r="L3" s="701"/>
      <c r="M3" s="701"/>
      <c r="N3" s="702"/>
      <c r="P3" s="1"/>
    </row>
    <row r="4" spans="1:18" ht="17.399999999999999">
      <c r="A4" s="703" t="s">
        <v>450</v>
      </c>
      <c r="B4" s="703"/>
      <c r="C4" s="703"/>
      <c r="D4" s="703"/>
      <c r="E4" s="703"/>
      <c r="F4" s="703"/>
      <c r="G4" s="703"/>
      <c r="H4" s="703"/>
      <c r="I4" s="703"/>
      <c r="J4" s="704"/>
      <c r="K4" s="704"/>
      <c r="L4" s="704"/>
      <c r="M4" s="704"/>
      <c r="N4" s="702"/>
      <c r="P4" s="1"/>
      <c r="Q4" s="578"/>
    </row>
    <row r="5" spans="1:18" ht="16.2">
      <c r="A5" s="579"/>
      <c r="B5" s="580"/>
      <c r="C5" s="581"/>
      <c r="D5" s="581"/>
      <c r="E5" s="581"/>
      <c r="F5" s="581"/>
      <c r="G5" s="581"/>
      <c r="H5" s="581"/>
      <c r="I5" s="581"/>
      <c r="J5" s="581"/>
      <c r="K5" s="581"/>
      <c r="L5" s="581"/>
      <c r="M5" s="581"/>
      <c r="N5" s="702"/>
      <c r="P5" s="1"/>
    </row>
    <row r="6" spans="1:18" ht="21.75" customHeight="1">
      <c r="A6" s="581"/>
      <c r="B6" s="705"/>
      <c r="C6" s="706"/>
      <c r="D6" s="706"/>
      <c r="E6" s="706"/>
      <c r="F6" s="581"/>
      <c r="G6" s="581" t="s">
        <v>21</v>
      </c>
      <c r="H6" s="708" t="s">
        <v>451</v>
      </c>
      <c r="I6" s="709"/>
      <c r="J6" s="709"/>
      <c r="K6" s="709"/>
      <c r="L6" s="709"/>
      <c r="M6" s="581"/>
      <c r="N6" s="702"/>
      <c r="O6" s="578"/>
      <c r="P6" s="578"/>
      <c r="R6" s="578"/>
    </row>
    <row r="7" spans="1:18" ht="21.75" customHeight="1">
      <c r="A7" s="581"/>
      <c r="B7" s="706"/>
      <c r="C7" s="706"/>
      <c r="D7" s="706"/>
      <c r="E7" s="706"/>
      <c r="F7" s="581"/>
      <c r="G7" s="581"/>
      <c r="H7" s="709"/>
      <c r="I7" s="709"/>
      <c r="J7" s="709"/>
      <c r="K7" s="709"/>
      <c r="L7" s="709"/>
      <c r="M7" s="581"/>
      <c r="N7" s="702"/>
      <c r="P7" s="578"/>
    </row>
    <row r="8" spans="1:18" ht="21.75" customHeight="1">
      <c r="A8" s="581"/>
      <c r="B8" s="706"/>
      <c r="C8" s="706"/>
      <c r="D8" s="706"/>
      <c r="E8" s="706"/>
      <c r="F8" s="581"/>
      <c r="G8" s="581"/>
      <c r="H8" s="709"/>
      <c r="I8" s="709"/>
      <c r="J8" s="709"/>
      <c r="K8" s="709"/>
      <c r="L8" s="709"/>
      <c r="M8" s="581"/>
      <c r="O8" s="578"/>
      <c r="P8" s="563"/>
    </row>
    <row r="9" spans="1:18" ht="21.75" customHeight="1">
      <c r="A9" s="581"/>
      <c r="B9" s="706"/>
      <c r="C9" s="706"/>
      <c r="D9" s="706"/>
      <c r="E9" s="706"/>
      <c r="F9" s="581"/>
      <c r="G9" s="581"/>
      <c r="H9" s="709"/>
      <c r="I9" s="709"/>
      <c r="J9" s="709"/>
      <c r="K9" s="709"/>
      <c r="L9" s="709"/>
      <c r="M9" s="581"/>
      <c r="O9" s="563"/>
      <c r="P9" s="578"/>
    </row>
    <row r="10" spans="1:18" ht="21.75" customHeight="1">
      <c r="A10" s="581"/>
      <c r="B10" s="706"/>
      <c r="C10" s="706"/>
      <c r="D10" s="706"/>
      <c r="E10" s="706"/>
      <c r="F10" s="581"/>
      <c r="G10" s="581"/>
      <c r="H10" s="709"/>
      <c r="I10" s="709"/>
      <c r="J10" s="709"/>
      <c r="K10" s="709"/>
      <c r="L10" s="709"/>
      <c r="M10" s="581"/>
      <c r="O10" s="578"/>
      <c r="P10" s="1"/>
    </row>
    <row r="11" spans="1:18" ht="21.75" customHeight="1">
      <c r="A11" s="581"/>
      <c r="B11" s="706"/>
      <c r="C11" s="706"/>
      <c r="D11" s="706"/>
      <c r="E11" s="706"/>
      <c r="F11" s="582"/>
      <c r="G11" s="582"/>
      <c r="H11" s="709"/>
      <c r="I11" s="709"/>
      <c r="J11" s="709"/>
      <c r="K11" s="709"/>
      <c r="L11" s="709"/>
      <c r="M11" s="581"/>
      <c r="P11" s="1"/>
    </row>
    <row r="12" spans="1:18" ht="21.75" customHeight="1">
      <c r="A12" s="581"/>
      <c r="B12" s="706"/>
      <c r="C12" s="706"/>
      <c r="D12" s="706"/>
      <c r="E12" s="706"/>
      <c r="F12" s="583"/>
      <c r="G12" s="583"/>
      <c r="H12" s="709"/>
      <c r="I12" s="709"/>
      <c r="J12" s="709"/>
      <c r="K12" s="709"/>
      <c r="L12" s="709"/>
      <c r="M12" s="581"/>
      <c r="P12" s="1"/>
    </row>
    <row r="13" spans="1:18" ht="21.75" customHeight="1">
      <c r="A13" s="581"/>
      <c r="B13" s="707"/>
      <c r="C13" s="707"/>
      <c r="D13" s="707"/>
      <c r="E13" s="707"/>
      <c r="F13" s="583"/>
      <c r="G13" s="583"/>
      <c r="H13" s="709"/>
      <c r="I13" s="709"/>
      <c r="J13" s="709"/>
      <c r="K13" s="709"/>
      <c r="L13" s="709"/>
      <c r="M13" s="581"/>
      <c r="P13" s="1"/>
    </row>
    <row r="14" spans="1:18" ht="21.75" customHeight="1">
      <c r="A14" s="584"/>
      <c r="B14" s="581"/>
      <c r="C14" s="581"/>
      <c r="D14" s="581"/>
      <c r="E14" s="581"/>
      <c r="F14" s="581"/>
      <c r="G14" s="581"/>
      <c r="H14" s="581" t="s">
        <v>21</v>
      </c>
      <c r="I14" s="581"/>
      <c r="J14" s="581"/>
      <c r="K14" s="581"/>
      <c r="L14" s="581"/>
      <c r="M14" s="581"/>
      <c r="P14" s="1"/>
    </row>
    <row r="15" spans="1:18" ht="16.8" thickBot="1">
      <c r="A15" s="585"/>
      <c r="B15" s="586"/>
      <c r="C15" s="587"/>
      <c r="D15" s="587"/>
      <c r="E15" s="587"/>
      <c r="F15" s="587"/>
      <c r="G15" s="587"/>
      <c r="H15" s="587"/>
      <c r="I15" s="587"/>
      <c r="J15" s="587"/>
      <c r="K15" s="587"/>
      <c r="L15" s="587"/>
      <c r="M15" s="587"/>
      <c r="P15" s="1"/>
    </row>
    <row r="16" spans="1:18" ht="14.25" customHeight="1" thickTop="1">
      <c r="A16" s="587"/>
      <c r="B16" s="687" t="s">
        <v>452</v>
      </c>
      <c r="C16" s="688"/>
      <c r="D16" s="688"/>
      <c r="E16" s="688"/>
      <c r="F16" s="688"/>
      <c r="G16" s="688"/>
      <c r="H16" s="688"/>
      <c r="I16" s="688"/>
      <c r="J16" s="688"/>
      <c r="K16" s="688"/>
      <c r="L16" s="689"/>
      <c r="M16" s="587"/>
      <c r="P16" s="1"/>
    </row>
    <row r="17" spans="1:16" ht="13.5" customHeight="1">
      <c r="A17" s="587"/>
      <c r="B17" s="690"/>
      <c r="C17" s="691"/>
      <c r="D17" s="691"/>
      <c r="E17" s="691"/>
      <c r="F17" s="691"/>
      <c r="G17" s="691"/>
      <c r="H17" s="691"/>
      <c r="I17" s="691"/>
      <c r="J17" s="691"/>
      <c r="K17" s="691"/>
      <c r="L17" s="692"/>
      <c r="M17" s="587"/>
      <c r="P17" s="1"/>
    </row>
    <row r="18" spans="1:16" ht="13.5" customHeight="1">
      <c r="A18" s="587"/>
      <c r="B18" s="690"/>
      <c r="C18" s="691"/>
      <c r="D18" s="691"/>
      <c r="E18" s="691"/>
      <c r="F18" s="691"/>
      <c r="G18" s="691"/>
      <c r="H18" s="691"/>
      <c r="I18" s="691"/>
      <c r="J18" s="691"/>
      <c r="K18" s="691"/>
      <c r="L18" s="692"/>
      <c r="M18" s="587"/>
      <c r="P18" s="1"/>
    </row>
    <row r="19" spans="1:16" ht="13.5" customHeight="1">
      <c r="A19" s="587"/>
      <c r="B19" s="690"/>
      <c r="C19" s="691"/>
      <c r="D19" s="691"/>
      <c r="E19" s="691"/>
      <c r="F19" s="691"/>
      <c r="G19" s="691"/>
      <c r="H19" s="691"/>
      <c r="I19" s="691"/>
      <c r="J19" s="691"/>
      <c r="K19" s="691"/>
      <c r="L19" s="692"/>
      <c r="M19" s="587"/>
      <c r="P19" s="1"/>
    </row>
    <row r="20" spans="1:16" ht="13.5" customHeight="1">
      <c r="A20" s="587"/>
      <c r="B20" s="690"/>
      <c r="C20" s="691"/>
      <c r="D20" s="691"/>
      <c r="E20" s="691"/>
      <c r="F20" s="691"/>
      <c r="G20" s="691"/>
      <c r="H20" s="691"/>
      <c r="I20" s="691"/>
      <c r="J20" s="691"/>
      <c r="K20" s="691"/>
      <c r="L20" s="692"/>
      <c r="M20" s="587"/>
      <c r="P20" s="1"/>
    </row>
    <row r="21" spans="1:16" ht="13.5" customHeight="1">
      <c r="A21" s="587"/>
      <c r="B21" s="690"/>
      <c r="C21" s="691"/>
      <c r="D21" s="691"/>
      <c r="E21" s="691"/>
      <c r="F21" s="691"/>
      <c r="G21" s="691"/>
      <c r="H21" s="691"/>
      <c r="I21" s="691"/>
      <c r="J21" s="691"/>
      <c r="K21" s="691"/>
      <c r="L21" s="692"/>
      <c r="M21" s="587"/>
      <c r="P21" s="1"/>
    </row>
    <row r="22" spans="1:16" ht="13.5" customHeight="1">
      <c r="A22" s="587"/>
      <c r="B22" s="690"/>
      <c r="C22" s="691"/>
      <c r="D22" s="691"/>
      <c r="E22" s="691"/>
      <c r="F22" s="691"/>
      <c r="G22" s="691"/>
      <c r="H22" s="691"/>
      <c r="I22" s="691"/>
      <c r="J22" s="691"/>
      <c r="K22" s="691"/>
      <c r="L22" s="692"/>
      <c r="M22" s="587"/>
      <c r="P22" s="1"/>
    </row>
    <row r="23" spans="1:16" ht="14.25" customHeight="1" thickBot="1">
      <c r="A23" s="587"/>
      <c r="B23" s="693"/>
      <c r="C23" s="694"/>
      <c r="D23" s="694"/>
      <c r="E23" s="694"/>
      <c r="F23" s="694"/>
      <c r="G23" s="694"/>
      <c r="H23" s="694"/>
      <c r="I23" s="694"/>
      <c r="J23" s="694"/>
      <c r="K23" s="694"/>
      <c r="L23" s="695"/>
      <c r="M23" s="587"/>
    </row>
    <row r="24" spans="1:16" ht="13.8" thickTop="1">
      <c r="A24" s="587"/>
      <c r="B24" s="587"/>
      <c r="C24" s="587"/>
      <c r="D24" s="587"/>
      <c r="E24" s="587"/>
      <c r="F24" s="587"/>
      <c r="G24" s="587"/>
      <c r="H24" s="587"/>
      <c r="I24" s="587"/>
      <c r="J24" s="587"/>
      <c r="K24" s="587"/>
      <c r="L24" s="587"/>
      <c r="M24" s="587"/>
    </row>
    <row r="25" spans="1:16">
      <c r="A25" s="587"/>
      <c r="B25" s="587"/>
      <c r="C25" s="587"/>
      <c r="D25" s="587"/>
      <c r="E25" s="587"/>
      <c r="F25" s="587"/>
      <c r="G25" s="587"/>
      <c r="H25" s="587"/>
      <c r="I25" s="587"/>
      <c r="J25" s="587"/>
      <c r="K25" s="587"/>
      <c r="L25" s="587"/>
      <c r="M25" s="587"/>
    </row>
  </sheetData>
  <mergeCells count="8">
    <mergeCell ref="B16:L23"/>
    <mergeCell ref="A1:M1"/>
    <mergeCell ref="A2:M2"/>
    <mergeCell ref="A3:M3"/>
    <mergeCell ref="N3:N7"/>
    <mergeCell ref="A4:M4"/>
    <mergeCell ref="B6:E13"/>
    <mergeCell ref="H6:L13"/>
  </mergeCells>
  <phoneticPr fontId="106"/>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abSelected="1" topLeftCell="B1" zoomScale="75" zoomScaleNormal="75" workbookViewId="0">
      <selection activeCell="P37" sqref="P37"/>
    </sheetView>
  </sheetViews>
  <sheetFormatPr defaultColWidth="8.88671875" defaultRowHeight="14.4"/>
  <cols>
    <col min="1" max="1" width="12.77734375" style="132"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3" customWidth="1"/>
    <col min="17" max="17" width="40.44140625" customWidth="1"/>
  </cols>
  <sheetData>
    <row r="1" spans="2:19" ht="31.2" customHeight="1">
      <c r="B1" s="138"/>
      <c r="C1" s="374" t="s">
        <v>389</v>
      </c>
      <c r="D1" s="188"/>
      <c r="E1" s="188"/>
      <c r="F1" s="188"/>
      <c r="G1" s="188" t="s">
        <v>455</v>
      </c>
      <c r="H1" s="188"/>
      <c r="I1" s="188"/>
      <c r="J1" s="188"/>
      <c r="K1" s="188"/>
      <c r="L1" s="188"/>
      <c r="M1" s="188"/>
      <c r="N1" s="188"/>
      <c r="O1" s="132"/>
      <c r="P1" s="242"/>
    </row>
    <row r="2" spans="2:19" ht="31.2" customHeight="1">
      <c r="B2" s="138"/>
      <c r="C2" s="188"/>
      <c r="D2" s="188"/>
      <c r="E2" s="188"/>
      <c r="F2" s="188"/>
      <c r="G2" s="188"/>
      <c r="H2" s="188"/>
      <c r="I2" s="188"/>
      <c r="J2" s="188"/>
      <c r="K2" s="188"/>
      <c r="L2" s="188"/>
      <c r="M2" s="188"/>
      <c r="N2" s="188"/>
      <c r="O2" s="132"/>
      <c r="P2" s="242"/>
    </row>
    <row r="3" spans="2:19" ht="266.39999999999998" customHeight="1">
      <c r="B3" s="733"/>
      <c r="C3" s="733"/>
      <c r="D3" s="733"/>
      <c r="E3" s="733"/>
      <c r="F3" s="733"/>
      <c r="G3" s="733"/>
      <c r="H3" s="733"/>
      <c r="I3" s="733"/>
      <c r="J3" s="733"/>
      <c r="K3" s="733"/>
      <c r="L3" s="733"/>
      <c r="M3" s="733"/>
      <c r="N3" s="733"/>
      <c r="O3" s="132" t="s">
        <v>207</v>
      </c>
      <c r="P3" s="242"/>
    </row>
    <row r="4" spans="2:19" ht="29.25" customHeight="1">
      <c r="B4" s="209"/>
      <c r="C4" s="210" t="s">
        <v>390</v>
      </c>
      <c r="D4" s="211"/>
      <c r="E4" s="211"/>
      <c r="F4" s="211"/>
      <c r="G4" s="212"/>
      <c r="H4" s="211"/>
      <c r="I4" s="211"/>
      <c r="J4" s="213"/>
      <c r="K4" s="213"/>
      <c r="L4" s="213"/>
      <c r="M4" s="213"/>
      <c r="N4" s="214"/>
      <c r="O4" s="132"/>
      <c r="P4" s="233"/>
    </row>
    <row r="5" spans="2:19" ht="267" customHeight="1">
      <c r="B5" s="738" t="s">
        <v>391</v>
      </c>
      <c r="C5" s="739"/>
      <c r="D5" s="739"/>
      <c r="E5" s="739"/>
      <c r="F5" s="739"/>
      <c r="G5" s="739"/>
      <c r="H5" s="739"/>
      <c r="I5" s="739"/>
      <c r="J5" s="739"/>
      <c r="K5" s="739"/>
      <c r="L5" s="739"/>
      <c r="M5" s="739"/>
      <c r="N5" s="739"/>
      <c r="O5" s="132"/>
      <c r="P5" s="441" t="s">
        <v>207</v>
      </c>
      <c r="Q5" t="s">
        <v>255</v>
      </c>
    </row>
    <row r="6" spans="2:19" ht="32.4" customHeight="1">
      <c r="B6" s="742" t="s">
        <v>259</v>
      </c>
      <c r="C6" s="743"/>
      <c r="D6" s="743"/>
      <c r="E6" s="743"/>
      <c r="F6" s="743"/>
      <c r="G6" s="743"/>
      <c r="H6" s="743"/>
      <c r="I6" s="743"/>
      <c r="J6" s="743"/>
      <c r="K6" s="743"/>
      <c r="L6" s="743"/>
      <c r="M6" s="743"/>
      <c r="N6" s="743"/>
      <c r="O6" s="132"/>
      <c r="P6" s="230"/>
    </row>
    <row r="7" spans="2:19" ht="11.4" customHeight="1">
      <c r="B7" s="740"/>
      <c r="C7" s="741"/>
      <c r="D7" s="741"/>
      <c r="E7" s="741"/>
      <c r="F7" s="741"/>
      <c r="G7" s="741"/>
      <c r="H7" s="741"/>
      <c r="I7" s="741"/>
      <c r="J7" s="741"/>
      <c r="K7" s="741"/>
      <c r="L7" s="741"/>
      <c r="M7" s="741"/>
      <c r="N7" s="741"/>
      <c r="O7" s="132"/>
      <c r="P7" s="230"/>
      <c r="R7" t="s">
        <v>224</v>
      </c>
    </row>
    <row r="8" spans="2:19" ht="21.6" customHeight="1">
      <c r="B8" s="217"/>
      <c r="C8" s="734" t="s">
        <v>392</v>
      </c>
      <c r="D8" s="734"/>
      <c r="E8" s="734"/>
      <c r="F8" s="734"/>
      <c r="G8" s="734"/>
      <c r="H8" s="734"/>
      <c r="I8" s="734"/>
      <c r="J8" s="734"/>
      <c r="K8" s="734"/>
      <c r="L8" s="734"/>
      <c r="M8" s="139" t="s">
        <v>207</v>
      </c>
      <c r="N8" s="139"/>
      <c r="O8" s="132"/>
      <c r="P8" s="259"/>
      <c r="Q8" s="473" t="s">
        <v>207</v>
      </c>
    </row>
    <row r="9" spans="2:19" ht="21.6" customHeight="1">
      <c r="B9" s="217"/>
      <c r="C9" s="735" t="s">
        <v>177</v>
      </c>
      <c r="D9" s="735"/>
      <c r="E9" s="735"/>
      <c r="F9" s="735"/>
      <c r="G9" s="735"/>
      <c r="H9" s="735"/>
      <c r="I9" s="735"/>
      <c r="J9" s="735"/>
      <c r="K9" s="735"/>
      <c r="L9" s="735"/>
      <c r="M9" s="139"/>
      <c r="N9" s="164"/>
      <c r="O9" s="132"/>
      <c r="P9" s="260"/>
    </row>
    <row r="10" spans="2:19" ht="21.6" customHeight="1">
      <c r="B10" s="139"/>
      <c r="C10" s="139"/>
      <c r="D10" s="164"/>
      <c r="E10" s="164"/>
      <c r="F10" s="164"/>
      <c r="G10" s="180"/>
      <c r="H10" s="164"/>
      <c r="I10" s="164"/>
      <c r="J10" s="164"/>
      <c r="K10" s="164"/>
      <c r="L10" s="164"/>
      <c r="M10" s="164"/>
      <c r="N10" s="164"/>
      <c r="O10" s="132"/>
      <c r="P10" s="264"/>
    </row>
    <row r="11" spans="2:19" ht="15" customHeight="1">
      <c r="B11" s="132"/>
      <c r="C11" s="132"/>
      <c r="D11" s="181"/>
      <c r="E11" s="181"/>
      <c r="F11" s="181"/>
      <c r="G11" s="182"/>
      <c r="H11" s="181"/>
      <c r="I11" s="181"/>
      <c r="J11" s="181"/>
      <c r="K11" s="181"/>
      <c r="L11" s="181"/>
      <c r="M11" s="181"/>
      <c r="N11" s="181"/>
      <c r="O11" s="132"/>
      <c r="P11" s="464">
        <f>+H13-G13</f>
        <v>3257423</v>
      </c>
      <c r="Q11" s="449"/>
      <c r="R11" s="449"/>
      <c r="S11" s="449"/>
    </row>
    <row r="12" spans="2:19" ht="13.5" customHeight="1">
      <c r="B12" s="132"/>
      <c r="C12" s="132"/>
      <c r="D12" s="736" t="s">
        <v>178</v>
      </c>
      <c r="E12" s="736"/>
      <c r="F12" s="183"/>
      <c r="G12" s="184" t="s">
        <v>179</v>
      </c>
      <c r="H12" s="185" t="s">
        <v>180</v>
      </c>
      <c r="I12" s="186" t="s">
        <v>181</v>
      </c>
      <c r="J12" s="185" t="s">
        <v>182</v>
      </c>
      <c r="K12" s="185" t="s">
        <v>183</v>
      </c>
      <c r="L12" s="187" t="s">
        <v>196</v>
      </c>
      <c r="M12" s="181"/>
      <c r="N12" s="181"/>
      <c r="O12" s="132"/>
      <c r="P12" s="264"/>
      <c r="Q12" s="449"/>
      <c r="R12" s="449"/>
      <c r="S12" s="449"/>
    </row>
    <row r="13" spans="2:19" ht="18" customHeight="1">
      <c r="B13" s="132"/>
      <c r="C13" s="132"/>
      <c r="D13" s="736"/>
      <c r="E13" s="736"/>
      <c r="F13" s="219" t="s">
        <v>184</v>
      </c>
      <c r="G13" s="508">
        <v>621216027</v>
      </c>
      <c r="H13" s="508">
        <v>624473450</v>
      </c>
      <c r="I13" s="216">
        <f t="shared" ref="I13:I23" si="0">+H13/$H$13</f>
        <v>1</v>
      </c>
      <c r="J13" s="502">
        <v>6566977</v>
      </c>
      <c r="K13" s="377">
        <f>+J13/G13</f>
        <v>1.0571164803512063E-2</v>
      </c>
      <c r="L13" s="216">
        <f t="shared" ref="L13:L30" si="1">+H13/G13</f>
        <v>1.0052436235680056</v>
      </c>
      <c r="M13" s="737" t="s">
        <v>185</v>
      </c>
      <c r="N13" s="737"/>
      <c r="O13" s="465"/>
      <c r="P13" s="531"/>
      <c r="Q13" s="449"/>
      <c r="R13" s="449"/>
      <c r="S13" s="449"/>
    </row>
    <row r="14" spans="2:19" ht="17.25" customHeight="1">
      <c r="B14" s="132"/>
      <c r="C14" s="132"/>
      <c r="D14" s="736"/>
      <c r="E14" s="736"/>
      <c r="F14" s="456" t="s">
        <v>244</v>
      </c>
      <c r="G14" s="266">
        <v>96694214</v>
      </c>
      <c r="H14" s="266">
        <v>96945785</v>
      </c>
      <c r="I14" s="216">
        <f>+H14/$H$13</f>
        <v>0.15524404600387734</v>
      </c>
      <c r="J14" s="392">
        <v>1065108</v>
      </c>
      <c r="K14" s="244">
        <f>+J14/H14</f>
        <v>1.0986635468473435E-2</v>
      </c>
      <c r="L14" s="245">
        <f t="shared" si="1"/>
        <v>1.0026017172030584</v>
      </c>
      <c r="M14" s="732" t="s">
        <v>216</v>
      </c>
      <c r="N14" s="466">
        <f>+H13-G13</f>
        <v>3257423</v>
      </c>
      <c r="O14" s="465"/>
      <c r="P14" s="264"/>
      <c r="Q14" s="449"/>
      <c r="R14" s="449"/>
      <c r="S14" s="449"/>
    </row>
    <row r="15" spans="2:19" ht="17.25" customHeight="1">
      <c r="B15" s="132"/>
      <c r="C15" s="132"/>
      <c r="D15" s="736"/>
      <c r="E15" s="736"/>
      <c r="F15" s="457" t="s">
        <v>242</v>
      </c>
      <c r="G15" s="266">
        <v>4301375</v>
      </c>
      <c r="H15" s="266">
        <v>4325384</v>
      </c>
      <c r="I15" s="216">
        <f t="shared" si="0"/>
        <v>6.9264497954236483E-3</v>
      </c>
      <c r="J15" s="265">
        <v>45936</v>
      </c>
      <c r="K15" s="244">
        <f>+J15/G15</f>
        <v>1.0679375781000262E-2</v>
      </c>
      <c r="L15" s="245">
        <f t="shared" si="1"/>
        <v>1.0055817035250356</v>
      </c>
      <c r="M15" s="732"/>
      <c r="N15" s="476" t="s">
        <v>207</v>
      </c>
      <c r="O15" s="465"/>
      <c r="P15" s="264"/>
      <c r="Q15" s="263"/>
      <c r="R15" s="449"/>
      <c r="S15" s="449"/>
    </row>
    <row r="16" spans="2:19" ht="17.25" customHeight="1">
      <c r="B16" s="132"/>
      <c r="C16" s="132"/>
      <c r="D16" s="736"/>
      <c r="E16" s="736"/>
      <c r="F16" s="458" t="s">
        <v>245</v>
      </c>
      <c r="G16" s="265">
        <v>7095696</v>
      </c>
      <c r="H16" s="265">
        <v>7100886</v>
      </c>
      <c r="I16" s="216">
        <f t="shared" si="0"/>
        <v>1.13709974379215E-2</v>
      </c>
      <c r="J16" s="218">
        <v>330254</v>
      </c>
      <c r="K16" s="471">
        <f t="shared" ref="K16:K23" si="2">+J16/H16</f>
        <v>4.6508844107622627E-2</v>
      </c>
      <c r="L16" s="245">
        <f t="shared" si="1"/>
        <v>1.0007314293058778</v>
      </c>
      <c r="M16" s="467"/>
      <c r="N16" s="467"/>
      <c r="O16" s="465"/>
      <c r="P16" s="263"/>
      <c r="Q16" s="264"/>
      <c r="R16" s="449"/>
      <c r="S16" s="449"/>
    </row>
    <row r="17" spans="2:19" ht="17.25" customHeight="1">
      <c r="B17" s="132"/>
      <c r="C17" s="132"/>
      <c r="D17" s="736"/>
      <c r="E17" s="736"/>
      <c r="F17" s="458" t="s">
        <v>246</v>
      </c>
      <c r="G17" s="265">
        <v>34707233</v>
      </c>
      <c r="H17" s="265">
        <v>34746462</v>
      </c>
      <c r="I17" s="216">
        <f t="shared" si="0"/>
        <v>5.5641215811496871E-2</v>
      </c>
      <c r="J17" s="218">
        <v>687144</v>
      </c>
      <c r="K17" s="419">
        <f t="shared" si="2"/>
        <v>1.9775941504490444E-2</v>
      </c>
      <c r="L17" s="245">
        <f t="shared" si="1"/>
        <v>1.001130283131473</v>
      </c>
      <c r="M17" s="467"/>
      <c r="N17" s="467"/>
      <c r="O17" s="465"/>
      <c r="P17" s="264"/>
      <c r="Q17" s="450"/>
      <c r="R17" s="449"/>
      <c r="S17" s="449"/>
    </row>
    <row r="18" spans="2:19" ht="17.25" customHeight="1">
      <c r="B18" s="132"/>
      <c r="C18" s="132"/>
      <c r="D18" s="736"/>
      <c r="E18" s="736"/>
      <c r="F18" s="457" t="s">
        <v>186</v>
      </c>
      <c r="G18" s="532">
        <v>9711355</v>
      </c>
      <c r="H18" s="532">
        <v>9713594</v>
      </c>
      <c r="I18" s="216">
        <f>+H18/H13</f>
        <v>1.5554855054286136E-2</v>
      </c>
      <c r="J18" s="218">
        <v>129958</v>
      </c>
      <c r="K18" s="244">
        <f t="shared" si="2"/>
        <v>1.3378982073988268E-2</v>
      </c>
      <c r="L18" s="245">
        <f t="shared" si="1"/>
        <v>1.0002305548504817</v>
      </c>
      <c r="M18" s="467"/>
      <c r="N18" s="506"/>
      <c r="O18" s="465"/>
      <c r="P18" s="264"/>
      <c r="Q18" s="263"/>
      <c r="R18" s="449"/>
      <c r="S18" s="449"/>
    </row>
    <row r="19" spans="2:19" ht="17.25" customHeight="1">
      <c r="B19" s="132"/>
      <c r="C19" s="132"/>
      <c r="D19" s="736"/>
      <c r="E19" s="736"/>
      <c r="F19" s="486" t="s">
        <v>257</v>
      </c>
      <c r="G19" s="265">
        <v>4649348</v>
      </c>
      <c r="H19" s="265">
        <v>4674373</v>
      </c>
      <c r="I19" s="216">
        <f t="shared" si="0"/>
        <v>7.4853030180866776E-3</v>
      </c>
      <c r="J19" s="218">
        <v>61412</v>
      </c>
      <c r="K19" s="244">
        <f t="shared" si="2"/>
        <v>1.3138018724650343E-2</v>
      </c>
      <c r="L19" s="245">
        <f t="shared" si="1"/>
        <v>1.0053824751341478</v>
      </c>
      <c r="M19" s="467"/>
      <c r="N19" s="467"/>
      <c r="O19" s="465"/>
      <c r="P19" s="263"/>
      <c r="Q19" s="264"/>
      <c r="R19" s="449"/>
      <c r="S19" s="449"/>
    </row>
    <row r="20" spans="2:19" ht="17.25" customHeight="1">
      <c r="B20" s="132"/>
      <c r="C20" s="132"/>
      <c r="D20" s="736"/>
      <c r="E20" s="736"/>
      <c r="F20" s="472" t="s">
        <v>247</v>
      </c>
      <c r="G20" s="265">
        <v>4020788</v>
      </c>
      <c r="H20" s="265">
        <v>4023358</v>
      </c>
      <c r="I20" s="216">
        <f t="shared" si="0"/>
        <v>6.4428007307596501E-3</v>
      </c>
      <c r="J20" s="218">
        <v>102246</v>
      </c>
      <c r="K20" s="471">
        <f t="shared" si="2"/>
        <v>2.5413100201374075E-2</v>
      </c>
      <c r="L20" s="245">
        <f t="shared" si="1"/>
        <v>1.0006391781909416</v>
      </c>
      <c r="M20" s="467"/>
      <c r="N20" s="467"/>
      <c r="O20" s="465"/>
      <c r="P20" s="264"/>
      <c r="Q20" s="450"/>
      <c r="R20" s="449"/>
      <c r="S20" s="449"/>
    </row>
    <row r="21" spans="2:19" ht="17.25" customHeight="1">
      <c r="B21" s="132"/>
      <c r="C21" s="132"/>
      <c r="D21" s="736"/>
      <c r="E21" s="736"/>
      <c r="F21" s="456" t="s">
        <v>248</v>
      </c>
      <c r="G21" s="266">
        <v>16873793</v>
      </c>
      <c r="H21" s="266">
        <v>16919638</v>
      </c>
      <c r="I21" s="216">
        <f t="shared" si="0"/>
        <v>2.7094247161348492E-2</v>
      </c>
      <c r="J21" s="500">
        <v>101203</v>
      </c>
      <c r="K21" s="244">
        <f t="shared" si="2"/>
        <v>5.9813927461095798E-3</v>
      </c>
      <c r="L21" s="245">
        <f t="shared" si="1"/>
        <v>1.0027169350720375</v>
      </c>
      <c r="M21" s="467"/>
      <c r="N21" s="467"/>
      <c r="O21" s="465"/>
      <c r="P21" s="264"/>
      <c r="Q21" s="263"/>
      <c r="R21" s="449"/>
      <c r="S21" s="449"/>
    </row>
    <row r="22" spans="2:19" ht="17.25" customHeight="1">
      <c r="B22" s="132"/>
      <c r="C22" s="132"/>
      <c r="D22" s="736"/>
      <c r="E22" s="736"/>
      <c r="F22" s="495" t="s">
        <v>249</v>
      </c>
      <c r="G22" s="276">
        <v>7551357</v>
      </c>
      <c r="H22" s="276">
        <v>7554006</v>
      </c>
      <c r="I22" s="216">
        <f t="shared" si="0"/>
        <v>1.2096600744194969E-2</v>
      </c>
      <c r="J22" s="218">
        <v>144516</v>
      </c>
      <c r="K22" s="419">
        <f t="shared" si="2"/>
        <v>1.913104119853757E-2</v>
      </c>
      <c r="L22" s="245">
        <f t="shared" si="1"/>
        <v>1.0003507978764612</v>
      </c>
      <c r="M22" s="467"/>
      <c r="N22" s="467"/>
      <c r="O22" s="465"/>
      <c r="P22" s="529"/>
      <c r="Q22" s="264"/>
      <c r="R22" s="449"/>
      <c r="S22" s="449"/>
    </row>
    <row r="23" spans="2:19" ht="17.25" customHeight="1">
      <c r="B23" s="132"/>
      <c r="C23" s="132"/>
      <c r="D23" s="736"/>
      <c r="E23" s="736"/>
      <c r="F23" s="456" t="s">
        <v>250</v>
      </c>
      <c r="G23" s="266">
        <v>44609257</v>
      </c>
      <c r="H23" s="266">
        <v>44626427</v>
      </c>
      <c r="I23" s="216">
        <f t="shared" si="0"/>
        <v>7.1462488917663353E-2</v>
      </c>
      <c r="J23" s="267">
        <v>528874</v>
      </c>
      <c r="K23" s="244">
        <f t="shared" si="2"/>
        <v>1.1851139236399097E-2</v>
      </c>
      <c r="L23" s="245">
        <f t="shared" si="1"/>
        <v>1.0003848976906295</v>
      </c>
      <c r="M23" s="467"/>
      <c r="N23" s="467"/>
      <c r="O23" s="465"/>
      <c r="P23" s="509"/>
      <c r="Q23" s="450"/>
      <c r="R23" s="449"/>
      <c r="S23" s="449"/>
    </row>
    <row r="24" spans="2:19" ht="17.25" customHeight="1">
      <c r="B24" s="132"/>
      <c r="C24" s="132"/>
      <c r="D24" s="736"/>
      <c r="E24" s="736"/>
      <c r="F24" s="459" t="s">
        <v>251</v>
      </c>
      <c r="G24" s="507">
        <v>1572778</v>
      </c>
      <c r="H24" s="507">
        <v>1572778</v>
      </c>
      <c r="I24" s="216">
        <f>+G24/$H$13</f>
        <v>2.5185666420245727E-3</v>
      </c>
      <c r="J24" s="463">
        <v>30619</v>
      </c>
      <c r="K24" s="419">
        <f>+J24/G24</f>
        <v>1.9468100393062467E-2</v>
      </c>
      <c r="L24" s="245">
        <f t="shared" si="1"/>
        <v>1</v>
      </c>
      <c r="M24" s="467"/>
      <c r="N24" s="467"/>
      <c r="O24" s="465"/>
      <c r="P24" s="509"/>
      <c r="Q24" s="263"/>
      <c r="R24" s="449"/>
      <c r="S24" s="449"/>
    </row>
    <row r="25" spans="2:19" ht="17.25" customHeight="1">
      <c r="B25" s="132"/>
      <c r="C25" s="132"/>
      <c r="D25" s="736"/>
      <c r="E25" s="736"/>
      <c r="F25" s="573" t="s">
        <v>252</v>
      </c>
      <c r="G25" s="378">
        <v>20881937</v>
      </c>
      <c r="H25" s="378">
        <v>20988638</v>
      </c>
      <c r="I25" s="216">
        <f t="shared" ref="I25:I30" si="3">+H25/$H$13</f>
        <v>3.3610136667940008E-2</v>
      </c>
      <c r="J25" s="218">
        <v>380950</v>
      </c>
      <c r="K25" s="574">
        <f t="shared" ref="K25:K30" si="4">+J25/H25</f>
        <v>1.8150296365109543E-2</v>
      </c>
      <c r="L25" s="245">
        <f t="shared" si="1"/>
        <v>1.0051097271292408</v>
      </c>
      <c r="M25" s="745" t="s">
        <v>273</v>
      </c>
      <c r="N25" s="745"/>
      <c r="O25" s="465"/>
      <c r="P25" s="509"/>
      <c r="Q25" s="264"/>
      <c r="R25" s="449"/>
      <c r="S25" s="449"/>
    </row>
    <row r="26" spans="2:19" ht="17.25" customHeight="1">
      <c r="B26" s="132"/>
      <c r="C26" s="132"/>
      <c r="D26" s="736"/>
      <c r="E26" s="736"/>
      <c r="F26" s="469" t="s">
        <v>253</v>
      </c>
      <c r="G26" s="378">
        <v>13441941</v>
      </c>
      <c r="H26" s="378">
        <v>13462593</v>
      </c>
      <c r="I26" s="216">
        <f t="shared" si="3"/>
        <v>2.155831124605858E-2</v>
      </c>
      <c r="J26" s="218">
        <v>114641</v>
      </c>
      <c r="K26" s="470">
        <f t="shared" si="4"/>
        <v>8.5155214898051217E-3</v>
      </c>
      <c r="L26" s="245">
        <f t="shared" si="1"/>
        <v>1.0015363852586467</v>
      </c>
      <c r="M26" s="467"/>
      <c r="N26" s="467"/>
      <c r="O26" s="465"/>
      <c r="P26" s="509"/>
      <c r="Q26" s="450"/>
      <c r="R26" s="449"/>
      <c r="S26" s="449"/>
    </row>
    <row r="27" spans="2:19" ht="17.25" customHeight="1">
      <c r="B27" s="132"/>
      <c r="C27" s="132"/>
      <c r="D27" s="736"/>
      <c r="E27" s="736"/>
      <c r="F27" s="564" t="s">
        <v>243</v>
      </c>
      <c r="G27" s="546">
        <v>35983605</v>
      </c>
      <c r="H27" s="546">
        <v>36378553</v>
      </c>
      <c r="I27" s="545">
        <f t="shared" si="3"/>
        <v>5.8254763272962203E-2</v>
      </c>
      <c r="J27" s="568">
        <v>156856</v>
      </c>
      <c r="K27" s="569">
        <f t="shared" si="4"/>
        <v>4.3117712790830352E-3</v>
      </c>
      <c r="L27" s="496">
        <f t="shared" si="1"/>
        <v>1.0109757763292477</v>
      </c>
      <c r="M27" s="467"/>
      <c r="N27" s="467"/>
      <c r="O27" s="465"/>
      <c r="P27" s="509"/>
      <c r="Q27" s="263"/>
      <c r="R27" s="449"/>
      <c r="S27" s="449"/>
    </row>
    <row r="28" spans="2:19" ht="22.2" customHeight="1">
      <c r="B28" s="132"/>
      <c r="C28" s="132"/>
      <c r="D28" s="736"/>
      <c r="E28" s="736"/>
      <c r="F28" s="570" t="s">
        <v>195</v>
      </c>
      <c r="G28" s="571">
        <v>33948632</v>
      </c>
      <c r="H28" s="571">
        <v>34608835</v>
      </c>
      <c r="I28" s="545">
        <f t="shared" si="3"/>
        <v>5.5420826938278961E-2</v>
      </c>
      <c r="J28" s="572">
        <v>151420</v>
      </c>
      <c r="K28" s="569">
        <f t="shared" si="4"/>
        <v>4.3751833888658774E-3</v>
      </c>
      <c r="L28" s="496">
        <f t="shared" si="1"/>
        <v>1.0194471164552374</v>
      </c>
      <c r="M28" s="533"/>
      <c r="N28" s="467"/>
      <c r="O28" s="465"/>
      <c r="P28" s="509"/>
      <c r="Q28" s="264"/>
      <c r="R28" s="449"/>
      <c r="S28" s="449"/>
    </row>
    <row r="29" spans="2:19" ht="22.2" customHeight="1">
      <c r="B29" s="132"/>
      <c r="C29" s="132"/>
      <c r="D29" s="731"/>
      <c r="E29" s="731"/>
      <c r="F29" s="566" t="s">
        <v>205</v>
      </c>
      <c r="G29" s="575">
        <v>21544747</v>
      </c>
      <c r="H29" s="575">
        <v>21756642</v>
      </c>
      <c r="I29" s="543">
        <f t="shared" si="3"/>
        <v>3.4839979185664338E-2</v>
      </c>
      <c r="J29" s="567">
        <v>45929</v>
      </c>
      <c r="K29" s="565">
        <f t="shared" si="4"/>
        <v>2.1110334949667325E-3</v>
      </c>
      <c r="L29" s="496">
        <f t="shared" si="1"/>
        <v>1.0098351120112945</v>
      </c>
      <c r="M29" s="744" t="s">
        <v>275</v>
      </c>
      <c r="N29" s="744"/>
      <c r="O29" s="465"/>
      <c r="P29" s="509"/>
      <c r="Q29" s="450"/>
      <c r="R29" s="449"/>
      <c r="S29" s="449"/>
    </row>
    <row r="30" spans="2:19" ht="23.4" customHeight="1">
      <c r="B30" s="137"/>
      <c r="C30" s="132"/>
      <c r="D30" s="241"/>
      <c r="E30" s="241"/>
      <c r="F30" s="534" t="s">
        <v>258</v>
      </c>
      <c r="G30" s="544">
        <v>2797771</v>
      </c>
      <c r="H30" s="544">
        <v>2845217</v>
      </c>
      <c r="I30" s="545">
        <f t="shared" si="3"/>
        <v>4.5561856953245973E-3</v>
      </c>
      <c r="J30" s="546">
        <v>15500</v>
      </c>
      <c r="K30" s="547">
        <f t="shared" si="4"/>
        <v>5.4477391355386949E-3</v>
      </c>
      <c r="L30" s="496">
        <f t="shared" si="1"/>
        <v>1.0169585001774628</v>
      </c>
      <c r="M30" s="744"/>
      <c r="N30" s="744"/>
      <c r="O30" s="465"/>
      <c r="P30" s="509"/>
      <c r="Q30" s="263"/>
      <c r="R30" s="449"/>
      <c r="S30" s="449"/>
    </row>
    <row r="31" spans="2:19" ht="17.399999999999999" customHeight="1">
      <c r="B31" s="132"/>
      <c r="C31" s="132"/>
      <c r="D31" s="132"/>
      <c r="E31" s="132"/>
      <c r="F31" s="132"/>
      <c r="G31" s="132"/>
      <c r="H31" s="132"/>
      <c r="I31" s="132"/>
      <c r="J31" s="132"/>
      <c r="K31" s="132"/>
      <c r="L31" s="132"/>
      <c r="M31" s="465"/>
      <c r="N31" s="465"/>
      <c r="O31" s="465"/>
      <c r="P31" s="509"/>
      <c r="Q31" s="264"/>
      <c r="R31" s="449"/>
      <c r="S31" s="449"/>
    </row>
    <row r="32" spans="2:19" ht="21.6" customHeight="1">
      <c r="B32" s="172"/>
      <c r="C32" s="172"/>
      <c r="D32" s="172"/>
      <c r="E32" s="172"/>
      <c r="F32" s="172"/>
      <c r="G32" s="172"/>
      <c r="H32" s="172"/>
      <c r="I32" s="172"/>
      <c r="J32" s="172"/>
      <c r="K32" s="172"/>
      <c r="L32" s="713" t="s">
        <v>453</v>
      </c>
      <c r="M32" s="713"/>
      <c r="N32" s="713"/>
      <c r="O32" s="465"/>
      <c r="P32" s="509"/>
      <c r="Q32" s="450"/>
      <c r="R32" s="449"/>
      <c r="S32" s="449"/>
    </row>
    <row r="33" spans="2:19" ht="21.6" customHeight="1">
      <c r="B33" s="172"/>
      <c r="C33" s="172"/>
      <c r="D33" s="172"/>
      <c r="E33" s="172"/>
      <c r="F33" s="172"/>
      <c r="G33" s="172"/>
      <c r="H33" s="172"/>
      <c r="I33" s="172"/>
      <c r="J33" s="172"/>
      <c r="K33" s="172"/>
      <c r="L33" s="713"/>
      <c r="M33" s="713"/>
      <c r="N33" s="713"/>
      <c r="O33" s="465" t="s">
        <v>207</v>
      </c>
      <c r="P33" s="509"/>
      <c r="Q33" s="263"/>
      <c r="R33" s="449"/>
      <c r="S33" s="449"/>
    </row>
    <row r="34" spans="2:19" ht="21.6" customHeight="1">
      <c r="B34" s="172"/>
      <c r="C34" s="172"/>
      <c r="D34" s="172"/>
      <c r="E34" s="172"/>
      <c r="F34" s="172"/>
      <c r="G34" s="172"/>
      <c r="H34" s="172"/>
      <c r="I34" s="172"/>
      <c r="J34" s="172"/>
      <c r="K34" s="172"/>
      <c r="L34" s="713"/>
      <c r="M34" s="713"/>
      <c r="N34" s="713"/>
      <c r="O34" s="468"/>
      <c r="P34" s="509"/>
      <c r="Q34" s="264"/>
      <c r="R34" s="449"/>
      <c r="S34" s="449"/>
    </row>
    <row r="35" spans="2:19" ht="21.6" customHeight="1">
      <c r="B35" s="172"/>
      <c r="C35" s="172"/>
      <c r="D35" s="172"/>
      <c r="E35" s="172"/>
      <c r="F35" s="172"/>
      <c r="G35" s="172"/>
      <c r="H35" s="172"/>
      <c r="I35" s="172"/>
      <c r="J35" s="172"/>
      <c r="K35" s="172"/>
      <c r="L35" s="713"/>
      <c r="M35" s="713"/>
      <c r="N35" s="713"/>
      <c r="O35" s="468"/>
      <c r="P35" s="509"/>
      <c r="Q35" s="450"/>
      <c r="R35" s="449"/>
      <c r="S35" s="449"/>
    </row>
    <row r="36" spans="2:19" ht="21.6" customHeight="1">
      <c r="B36" s="172"/>
      <c r="C36" s="172"/>
      <c r="D36" s="172"/>
      <c r="E36" s="172"/>
      <c r="F36" s="172"/>
      <c r="G36" s="172"/>
      <c r="H36" s="172"/>
      <c r="I36" s="172"/>
      <c r="J36" s="172"/>
      <c r="K36" s="172"/>
      <c r="L36" s="713"/>
      <c r="M36" s="713"/>
      <c r="N36" s="713"/>
      <c r="O36" s="468"/>
      <c r="P36" s="509"/>
      <c r="Q36" s="263"/>
      <c r="R36" s="449"/>
      <c r="S36" s="449"/>
    </row>
    <row r="37" spans="2:19" ht="21.6" customHeight="1">
      <c r="B37" s="430"/>
      <c r="C37" s="172"/>
      <c r="D37" s="172"/>
      <c r="E37" s="172"/>
      <c r="F37" s="172"/>
      <c r="G37" s="172"/>
      <c r="H37" s="172"/>
      <c r="I37" s="172"/>
      <c r="J37" s="172"/>
      <c r="K37" s="172"/>
      <c r="L37" s="713"/>
      <c r="M37" s="713"/>
      <c r="N37" s="713"/>
      <c r="O37" s="468"/>
      <c r="P37" s="509"/>
      <c r="Q37" s="264"/>
      <c r="R37" s="449"/>
      <c r="S37" s="449"/>
    </row>
    <row r="38" spans="2:19" ht="21.6" customHeight="1">
      <c r="B38" s="172"/>
      <c r="C38" s="172"/>
      <c r="D38" s="172"/>
      <c r="E38" s="172"/>
      <c r="F38" s="172"/>
      <c r="G38" s="172"/>
      <c r="H38" s="172"/>
      <c r="I38" s="172"/>
      <c r="J38" s="172"/>
      <c r="K38" s="172"/>
      <c r="L38" s="713"/>
      <c r="M38" s="713"/>
      <c r="N38" s="713"/>
      <c r="O38" s="468"/>
      <c r="P38" s="509"/>
      <c r="Q38" s="450"/>
      <c r="R38" s="449"/>
      <c r="S38" s="449"/>
    </row>
    <row r="39" spans="2:19" ht="21.6" customHeight="1">
      <c r="B39" s="172"/>
      <c r="C39" s="172"/>
      <c r="D39" s="172"/>
      <c r="E39" s="172"/>
      <c r="F39" s="172"/>
      <c r="G39" s="172"/>
      <c r="H39" s="172"/>
      <c r="I39" s="172"/>
      <c r="J39" s="172"/>
      <c r="K39" s="172"/>
      <c r="L39" s="713"/>
      <c r="M39" s="713"/>
      <c r="N39" s="713"/>
      <c r="O39" s="468"/>
      <c r="P39" s="509"/>
      <c r="Q39" s="263"/>
      <c r="R39" s="449"/>
      <c r="S39" s="449"/>
    </row>
    <row r="40" spans="2:19" ht="21.6" customHeight="1">
      <c r="B40" s="172"/>
      <c r="C40" s="172"/>
      <c r="D40" s="172"/>
      <c r="E40" s="172"/>
      <c r="F40" s="172"/>
      <c r="G40" s="172"/>
      <c r="H40" s="172"/>
      <c r="I40" s="172"/>
      <c r="J40" s="172"/>
      <c r="K40" s="172"/>
      <c r="L40" s="713"/>
      <c r="M40" s="713"/>
      <c r="N40" s="713"/>
      <c r="O40" s="468"/>
      <c r="P40" s="509"/>
      <c r="Q40" s="264"/>
      <c r="R40" s="449"/>
      <c r="S40" s="449"/>
    </row>
    <row r="41" spans="2:19" ht="21.6" customHeight="1">
      <c r="B41" s="172"/>
      <c r="C41" s="172"/>
      <c r="D41" s="172"/>
      <c r="E41" s="172"/>
      <c r="F41" s="172"/>
      <c r="G41" s="172"/>
      <c r="H41" s="172"/>
      <c r="I41" s="172"/>
      <c r="J41" s="172"/>
      <c r="K41" s="172"/>
      <c r="L41" s="713"/>
      <c r="M41" s="713"/>
      <c r="N41" s="713"/>
      <c r="O41" s="468"/>
      <c r="P41" s="509"/>
      <c r="Q41" s="450"/>
      <c r="R41" s="449"/>
      <c r="S41" s="449"/>
    </row>
    <row r="42" spans="2:19" ht="21.6" customHeight="1">
      <c r="B42" s="172"/>
      <c r="C42" s="172"/>
      <c r="D42" s="172"/>
      <c r="E42" s="172"/>
      <c r="F42" s="172"/>
      <c r="G42" s="172"/>
      <c r="H42" s="172"/>
      <c r="I42" s="172"/>
      <c r="J42" s="172"/>
      <c r="K42" s="172"/>
      <c r="L42" s="713"/>
      <c r="M42" s="713"/>
      <c r="N42" s="713"/>
      <c r="O42" s="468"/>
      <c r="P42" s="509"/>
      <c r="Q42" s="263"/>
      <c r="R42" s="449"/>
      <c r="S42" s="449"/>
    </row>
    <row r="43" spans="2:19" ht="21.6" customHeight="1">
      <c r="B43" s="132"/>
      <c r="C43" s="132"/>
      <c r="D43" s="132"/>
      <c r="E43" s="132"/>
      <c r="F43" s="132"/>
      <c r="G43" s="132"/>
      <c r="H43" s="132"/>
      <c r="I43" s="132"/>
      <c r="J43" s="132" t="s">
        <v>454</v>
      </c>
      <c r="K43" s="132"/>
      <c r="L43" s="713"/>
      <c r="M43" s="713"/>
      <c r="N43" s="713"/>
      <c r="O43" s="468"/>
      <c r="P43" s="529"/>
      <c r="Q43" s="264"/>
      <c r="R43" s="449"/>
      <c r="S43" s="449"/>
    </row>
    <row r="44" spans="2:19" ht="21.6" customHeight="1">
      <c r="B44" s="132"/>
      <c r="C44" s="132"/>
      <c r="D44" s="132"/>
      <c r="E44" s="132"/>
      <c r="F44" s="132"/>
      <c r="G44" s="132"/>
      <c r="H44" s="132"/>
      <c r="I44" s="132"/>
      <c r="J44" s="132"/>
      <c r="K44" s="132"/>
      <c r="L44" s="713"/>
      <c r="M44" s="713"/>
      <c r="N44" s="713"/>
      <c r="O44" s="468"/>
      <c r="P44" s="509"/>
      <c r="Q44" s="450"/>
      <c r="R44" s="449"/>
      <c r="S44" s="449"/>
    </row>
    <row r="45" spans="2:19" ht="32.4">
      <c r="B45" s="710" t="s">
        <v>187</v>
      </c>
      <c r="C45" s="710"/>
      <c r="D45" s="710"/>
      <c r="E45" s="710"/>
      <c r="F45" s="710"/>
      <c r="G45" s="710"/>
      <c r="H45" s="710"/>
      <c r="I45" s="143"/>
      <c r="J45" s="142"/>
      <c r="K45" s="132"/>
      <c r="L45" s="132"/>
      <c r="M45" s="132"/>
      <c r="N45" s="132"/>
      <c r="O45" s="132"/>
      <c r="P45" s="510"/>
      <c r="Q45" s="264"/>
    </row>
    <row r="46" spans="2:19" ht="18">
      <c r="B46" s="173" t="s">
        <v>139</v>
      </c>
      <c r="C46" s="132"/>
      <c r="D46" s="132"/>
      <c r="E46" s="132"/>
      <c r="F46" s="132"/>
      <c r="G46" s="132"/>
      <c r="H46" s="132"/>
      <c r="I46" s="132"/>
      <c r="J46" s="132"/>
      <c r="K46" s="132"/>
      <c r="L46" s="132"/>
      <c r="M46" s="132"/>
      <c r="N46" s="132"/>
      <c r="O46" s="132"/>
      <c r="P46" s="509"/>
      <c r="Q46" s="450"/>
    </row>
    <row r="47" spans="2:19" ht="18">
      <c r="B47" s="711" t="s">
        <v>140</v>
      </c>
      <c r="C47" s="711"/>
      <c r="D47" s="711"/>
      <c r="E47" s="711"/>
      <c r="F47" s="711"/>
      <c r="G47" s="711"/>
      <c r="H47" s="711"/>
      <c r="I47" s="711"/>
      <c r="J47" s="711"/>
      <c r="K47" s="711"/>
      <c r="L47" s="711"/>
      <c r="M47" s="711"/>
      <c r="N47" s="132"/>
      <c r="O47" s="132"/>
      <c r="P47" s="509"/>
    </row>
    <row r="48" spans="2:19" ht="18">
      <c r="B48" s="712" t="s">
        <v>141</v>
      </c>
      <c r="C48" s="712"/>
      <c r="D48" s="712"/>
      <c r="E48" s="712"/>
      <c r="F48" s="712"/>
      <c r="G48" s="712"/>
      <c r="H48" s="712"/>
      <c r="I48" s="712"/>
      <c r="J48" s="712"/>
      <c r="K48" s="712"/>
      <c r="L48" s="712"/>
      <c r="M48" s="712"/>
      <c r="N48" s="132"/>
      <c r="O48" s="132"/>
      <c r="P48" s="509"/>
    </row>
    <row r="49" spans="2:16" ht="22.5" customHeight="1">
      <c r="B49" s="718" t="s">
        <v>202</v>
      </c>
      <c r="C49" s="719"/>
      <c r="D49" s="719"/>
      <c r="E49" s="719"/>
      <c r="F49" s="719"/>
      <c r="G49" s="719"/>
      <c r="H49" s="719"/>
      <c r="I49" s="719"/>
      <c r="J49" s="719"/>
      <c r="K49" s="719"/>
      <c r="L49" s="719"/>
      <c r="M49" s="720"/>
      <c r="N49" s="714" t="s">
        <v>188</v>
      </c>
      <c r="O49" s="132"/>
      <c r="P49" s="509"/>
    </row>
    <row r="50" spans="2:16" ht="22.5" customHeight="1">
      <c r="B50" s="202" t="s">
        <v>208</v>
      </c>
      <c r="C50" s="200"/>
      <c r="D50" s="200"/>
      <c r="E50" s="200"/>
      <c r="F50" s="200"/>
      <c r="G50" s="200"/>
      <c r="H50" s="200"/>
      <c r="I50" s="200"/>
      <c r="J50" s="200"/>
      <c r="K50" s="200"/>
      <c r="L50" s="200"/>
      <c r="M50" s="201"/>
      <c r="N50" s="714"/>
      <c r="O50" s="132"/>
      <c r="P50" s="509"/>
    </row>
    <row r="51" spans="2:16" ht="18">
      <c r="B51" s="711" t="s">
        <v>198</v>
      </c>
      <c r="C51" s="711"/>
      <c r="D51" s="711"/>
      <c r="E51" s="711"/>
      <c r="F51" s="711"/>
      <c r="G51" s="711"/>
      <c r="H51" s="711"/>
      <c r="I51" s="711"/>
      <c r="J51" s="711"/>
      <c r="K51" s="711"/>
      <c r="L51" s="711"/>
      <c r="M51" s="711"/>
      <c r="N51" s="714"/>
      <c r="O51" s="132"/>
      <c r="P51" s="509"/>
    </row>
    <row r="52" spans="2:16" ht="18">
      <c r="B52" s="712" t="s">
        <v>199</v>
      </c>
      <c r="C52" s="712"/>
      <c r="D52" s="712"/>
      <c r="E52" s="712"/>
      <c r="F52" s="712"/>
      <c r="G52" s="712"/>
      <c r="H52" s="712"/>
      <c r="I52" s="712"/>
      <c r="J52" s="712"/>
      <c r="K52" s="712"/>
      <c r="L52" s="712"/>
      <c r="M52" s="712"/>
      <c r="N52" s="714"/>
      <c r="O52" s="132"/>
      <c r="P52" s="509"/>
    </row>
    <row r="53" spans="2:16" ht="18">
      <c r="B53" s="711" t="s">
        <v>200</v>
      </c>
      <c r="C53" s="711"/>
      <c r="D53" s="711"/>
      <c r="E53" s="711"/>
      <c r="F53" s="711"/>
      <c r="G53" s="711"/>
      <c r="H53" s="711"/>
      <c r="I53" s="711"/>
      <c r="J53" s="711"/>
      <c r="K53" s="711"/>
      <c r="L53" s="711"/>
      <c r="M53" s="711"/>
      <c r="N53" s="714"/>
      <c r="O53" s="132"/>
      <c r="P53" s="509"/>
    </row>
    <row r="54" spans="2:16" ht="18">
      <c r="B54" s="711" t="s">
        <v>201</v>
      </c>
      <c r="C54" s="711"/>
      <c r="D54" s="711"/>
      <c r="E54" s="711"/>
      <c r="F54" s="711"/>
      <c r="G54" s="711"/>
      <c r="H54" s="711"/>
      <c r="I54" s="711"/>
      <c r="J54" s="711"/>
      <c r="K54" s="711"/>
      <c r="L54" s="711"/>
      <c r="M54" s="711"/>
      <c r="N54" s="714"/>
      <c r="O54" s="132"/>
      <c r="P54" s="509"/>
    </row>
    <row r="55" spans="2:16" ht="18">
      <c r="B55" s="145"/>
      <c r="M55" s="132"/>
      <c r="N55" s="714"/>
      <c r="O55" s="132"/>
      <c r="P55" s="509"/>
    </row>
    <row r="56" spans="2:16" ht="17.25" customHeight="1">
      <c r="B56" s="715" t="s">
        <v>142</v>
      </c>
      <c r="C56" s="716"/>
      <c r="D56" s="716"/>
      <c r="E56" s="716"/>
      <c r="F56" s="716"/>
      <c r="G56" s="716"/>
      <c r="H56" s="716"/>
      <c r="I56" s="716"/>
      <c r="J56" s="716"/>
      <c r="K56" s="716"/>
      <c r="L56" s="716"/>
      <c r="M56" s="717"/>
      <c r="N56" s="714"/>
      <c r="O56" s="132"/>
      <c r="P56" s="509"/>
    </row>
    <row r="57" spans="2:16" ht="17.25" customHeight="1">
      <c r="B57" s="715" t="s">
        <v>143</v>
      </c>
      <c r="C57" s="716"/>
      <c r="D57" s="716"/>
      <c r="E57" s="716"/>
      <c r="F57" s="716"/>
      <c r="G57" s="716"/>
      <c r="H57" s="716"/>
      <c r="I57" s="716"/>
      <c r="J57" s="716"/>
      <c r="K57" s="716"/>
      <c r="L57" s="716"/>
      <c r="M57" s="717"/>
      <c r="N57" s="714"/>
      <c r="O57" s="132"/>
      <c r="P57" s="509"/>
    </row>
    <row r="58" spans="2:16" ht="17.25" customHeight="1">
      <c r="B58" s="715" t="s">
        <v>144</v>
      </c>
      <c r="C58" s="716"/>
      <c r="D58" s="716"/>
      <c r="E58" s="716"/>
      <c r="F58" s="716"/>
      <c r="G58" s="716"/>
      <c r="H58" s="716"/>
      <c r="I58" s="716"/>
      <c r="J58" s="716"/>
      <c r="K58" s="716"/>
      <c r="L58" s="716"/>
      <c r="M58" s="717"/>
      <c r="N58" s="714"/>
      <c r="O58" s="132"/>
      <c r="P58" s="509"/>
    </row>
    <row r="59" spans="2:16" ht="18">
      <c r="B59" s="715" t="s">
        <v>145</v>
      </c>
      <c r="C59" s="716"/>
      <c r="D59" s="716"/>
      <c r="E59" s="716"/>
      <c r="F59" s="716"/>
      <c r="G59" s="716"/>
      <c r="H59" s="716"/>
      <c r="I59" s="716"/>
      <c r="J59" s="716"/>
      <c r="K59" s="716"/>
      <c r="L59" s="716"/>
      <c r="M59" s="717"/>
      <c r="N59" s="714"/>
      <c r="O59" s="132"/>
      <c r="P59" s="509"/>
    </row>
    <row r="60" spans="2:16" ht="18">
      <c r="B60" s="715" t="s">
        <v>146</v>
      </c>
      <c r="C60" s="716"/>
      <c r="D60" s="716"/>
      <c r="E60" s="716"/>
      <c r="F60" s="716"/>
      <c r="G60" s="716"/>
      <c r="H60" s="716"/>
      <c r="I60" s="716"/>
      <c r="J60" s="716"/>
      <c r="K60" s="716"/>
      <c r="L60" s="716"/>
      <c r="M60" s="717"/>
      <c r="N60" s="714"/>
      <c r="O60" s="132"/>
      <c r="P60" s="509"/>
    </row>
    <row r="61" spans="2:16" ht="18">
      <c r="B61" s="721" t="s">
        <v>147</v>
      </c>
      <c r="C61" s="722"/>
      <c r="D61" s="722"/>
      <c r="E61" s="722"/>
      <c r="F61" s="722"/>
      <c r="G61" s="722"/>
      <c r="H61" s="722"/>
      <c r="I61" s="722"/>
      <c r="J61" s="722"/>
      <c r="K61" s="722"/>
      <c r="L61" s="722"/>
      <c r="M61" s="723"/>
      <c r="N61" s="132"/>
      <c r="O61" s="132"/>
      <c r="P61" s="509"/>
    </row>
    <row r="62" spans="2:16" ht="18">
      <c r="B62" s="724" t="s">
        <v>148</v>
      </c>
      <c r="C62" s="725"/>
      <c r="D62" s="725"/>
      <c r="E62" s="725"/>
      <c r="F62" s="725"/>
      <c r="G62" s="725"/>
      <c r="H62" s="725"/>
      <c r="I62" s="725"/>
      <c r="J62" s="725"/>
      <c r="K62" s="725"/>
      <c r="L62" s="725"/>
      <c r="M62" s="726"/>
      <c r="N62" s="132"/>
      <c r="O62" s="132"/>
      <c r="P62" s="509"/>
    </row>
    <row r="63" spans="2:16" ht="18">
      <c r="B63" s="715" t="s">
        <v>206</v>
      </c>
      <c r="C63" s="716"/>
      <c r="D63" s="716"/>
      <c r="E63" s="716"/>
      <c r="F63" s="716"/>
      <c r="G63" s="716"/>
      <c r="H63" s="716"/>
      <c r="I63" s="716"/>
      <c r="J63" s="716"/>
      <c r="K63" s="716"/>
      <c r="L63" s="716"/>
      <c r="M63" s="717"/>
      <c r="N63" s="132"/>
      <c r="O63" s="132"/>
      <c r="P63" s="509"/>
    </row>
    <row r="64" spans="2:16" ht="18">
      <c r="B64" s="145"/>
      <c r="M64" s="132"/>
      <c r="N64" s="132"/>
      <c r="O64" s="132"/>
      <c r="P64" s="509"/>
    </row>
    <row r="65" spans="1:16" ht="18.600000000000001" thickBot="1">
      <c r="B65" s="145"/>
      <c r="M65" s="132"/>
      <c r="N65" s="132"/>
      <c r="O65" s="132"/>
      <c r="P65" s="509"/>
    </row>
    <row r="66" spans="1:16" ht="20.25" customHeight="1">
      <c r="B66" s="727" t="s">
        <v>149</v>
      </c>
      <c r="C66" s="727" t="s">
        <v>150</v>
      </c>
      <c r="D66" s="727" t="s">
        <v>151</v>
      </c>
      <c r="E66" s="727" t="s">
        <v>152</v>
      </c>
      <c r="F66" s="146" t="s">
        <v>153</v>
      </c>
      <c r="G66" s="166" t="s">
        <v>214</v>
      </c>
      <c r="H66" s="729" t="s">
        <v>213</v>
      </c>
      <c r="I66" s="729" t="s">
        <v>155</v>
      </c>
      <c r="J66" s="729" t="s">
        <v>156</v>
      </c>
      <c r="K66" s="729" t="s">
        <v>189</v>
      </c>
      <c r="L66" s="727" t="s">
        <v>157</v>
      </c>
      <c r="M66" s="727" t="s">
        <v>209</v>
      </c>
      <c r="N66" s="132"/>
      <c r="O66" s="132"/>
      <c r="P66" s="509"/>
    </row>
    <row r="67" spans="1:16" ht="18.600000000000001" thickBot="1">
      <c r="B67" s="728"/>
      <c r="C67" s="728"/>
      <c r="D67" s="728"/>
      <c r="E67" s="728"/>
      <c r="F67" s="147" t="s">
        <v>154</v>
      </c>
      <c r="G67" s="167"/>
      <c r="H67" s="730"/>
      <c r="I67" s="730"/>
      <c r="J67" s="730"/>
      <c r="K67" s="730"/>
      <c r="L67" s="728"/>
      <c r="M67" s="728"/>
      <c r="N67" s="132"/>
      <c r="O67" s="132"/>
      <c r="P67" s="509"/>
    </row>
    <row r="68" spans="1:16" ht="18.600000000000001" thickBot="1">
      <c r="B68" s="148">
        <v>1</v>
      </c>
      <c r="C68" s="149" t="s">
        <v>158</v>
      </c>
      <c r="D68" s="150"/>
      <c r="E68" s="150"/>
      <c r="F68" s="150"/>
      <c r="G68" s="168"/>
      <c r="H68" s="150"/>
      <c r="I68" s="150"/>
      <c r="J68" s="150"/>
      <c r="K68" s="151" t="s">
        <v>158</v>
      </c>
      <c r="L68" s="150"/>
      <c r="M68" s="150"/>
      <c r="N68" s="132"/>
      <c r="O68" s="132"/>
      <c r="P68" s="509"/>
    </row>
    <row r="69" spans="1:16" ht="18.600000000000001" thickBot="1">
      <c r="A69" s="160" t="s">
        <v>29</v>
      </c>
      <c r="B69" s="161">
        <v>2</v>
      </c>
      <c r="C69" s="162" t="s">
        <v>158</v>
      </c>
      <c r="D69" s="163" t="s">
        <v>158</v>
      </c>
      <c r="E69" s="163" t="s">
        <v>158</v>
      </c>
      <c r="F69" s="163" t="s">
        <v>190</v>
      </c>
      <c r="G69" s="168"/>
      <c r="H69" s="150"/>
      <c r="I69" s="150"/>
      <c r="J69" s="163" t="s">
        <v>191</v>
      </c>
      <c r="K69" s="163" t="s">
        <v>158</v>
      </c>
      <c r="L69" s="150"/>
      <c r="M69" s="150"/>
      <c r="N69" s="132" t="s">
        <v>192</v>
      </c>
      <c r="O69" s="132"/>
      <c r="P69" s="509"/>
    </row>
    <row r="70" spans="1:16" ht="18.600000000000001" thickBot="1">
      <c r="A70" s="160" t="s">
        <v>21</v>
      </c>
      <c r="B70" s="161">
        <v>3</v>
      </c>
      <c r="C70" s="162" t="s">
        <v>158</v>
      </c>
      <c r="D70" s="163" t="s">
        <v>158</v>
      </c>
      <c r="E70" s="163" t="s">
        <v>158</v>
      </c>
      <c r="F70" s="163" t="s">
        <v>158</v>
      </c>
      <c r="G70" s="168"/>
      <c r="H70" s="150"/>
      <c r="I70" s="150"/>
      <c r="J70" s="163" t="s">
        <v>158</v>
      </c>
      <c r="K70" s="163" t="s">
        <v>158</v>
      </c>
      <c r="L70" s="163" t="s">
        <v>158</v>
      </c>
      <c r="M70" s="150"/>
      <c r="N70" s="132"/>
      <c r="O70" s="132"/>
      <c r="P70" s="509"/>
    </row>
    <row r="71" spans="1:16" ht="18.600000000000001" thickBot="1">
      <c r="A71" s="160" t="s">
        <v>193</v>
      </c>
      <c r="B71" s="157">
        <v>4</v>
      </c>
      <c r="C71" s="158" t="s">
        <v>158</v>
      </c>
      <c r="D71" s="159" t="s">
        <v>158</v>
      </c>
      <c r="E71" s="159" t="s">
        <v>158</v>
      </c>
      <c r="F71" s="159" t="s">
        <v>158</v>
      </c>
      <c r="G71" s="159" t="s">
        <v>158</v>
      </c>
      <c r="H71" s="159" t="s">
        <v>158</v>
      </c>
      <c r="I71" s="150" t="s">
        <v>211</v>
      </c>
      <c r="J71" s="159" t="s">
        <v>158</v>
      </c>
      <c r="K71" s="159" t="s">
        <v>158</v>
      </c>
      <c r="L71" s="159" t="s">
        <v>158</v>
      </c>
      <c r="M71" s="159" t="s">
        <v>158</v>
      </c>
      <c r="N71" t="s">
        <v>210</v>
      </c>
      <c r="O71" s="132"/>
      <c r="P71" s="509"/>
    </row>
    <row r="72" spans="1:16" ht="18.600000000000001" thickBot="1">
      <c r="A72" s="160"/>
      <c r="B72" s="161">
        <v>5</v>
      </c>
      <c r="C72" s="162" t="s">
        <v>158</v>
      </c>
      <c r="D72" s="163" t="s">
        <v>158</v>
      </c>
      <c r="E72" s="163" t="s">
        <v>158</v>
      </c>
      <c r="F72" s="163" t="s">
        <v>158</v>
      </c>
      <c r="G72" s="163" t="s">
        <v>158</v>
      </c>
      <c r="H72" s="163" t="s">
        <v>158</v>
      </c>
      <c r="I72" s="163" t="s">
        <v>158</v>
      </c>
      <c r="J72" s="163" t="s">
        <v>158</v>
      </c>
      <c r="K72" s="163" t="s">
        <v>158</v>
      </c>
      <c r="L72" s="163" t="s">
        <v>158</v>
      </c>
      <c r="M72" s="163" t="s">
        <v>158</v>
      </c>
      <c r="N72" s="132"/>
      <c r="O72" s="132"/>
      <c r="P72" s="510"/>
    </row>
    <row r="73" spans="1:16" ht="18.600000000000001" thickBot="1">
      <c r="B73" s="148">
        <v>6</v>
      </c>
      <c r="C73" s="149" t="s">
        <v>158</v>
      </c>
      <c r="D73" s="151" t="s">
        <v>158</v>
      </c>
      <c r="E73" s="151" t="s">
        <v>158</v>
      </c>
      <c r="F73" s="151" t="s">
        <v>158</v>
      </c>
      <c r="G73" s="151" t="s">
        <v>158</v>
      </c>
      <c r="H73" s="151" t="s">
        <v>158</v>
      </c>
      <c r="I73" s="151" t="s">
        <v>158</v>
      </c>
      <c r="J73" s="151" t="s">
        <v>158</v>
      </c>
      <c r="K73" s="151" t="s">
        <v>158</v>
      </c>
      <c r="L73" s="151" t="s">
        <v>158</v>
      </c>
      <c r="M73" s="151" t="s">
        <v>158</v>
      </c>
      <c r="N73" s="132"/>
      <c r="O73" s="132"/>
      <c r="P73" s="510"/>
    </row>
    <row r="74" spans="1:16" ht="18.600000000000001" thickBot="1">
      <c r="B74" s="148">
        <v>7</v>
      </c>
      <c r="C74" s="149" t="s">
        <v>158</v>
      </c>
      <c r="D74" s="151" t="s">
        <v>158</v>
      </c>
      <c r="E74" s="151" t="s">
        <v>158</v>
      </c>
      <c r="F74" s="151" t="s">
        <v>158</v>
      </c>
      <c r="G74" s="151" t="s">
        <v>158</v>
      </c>
      <c r="H74" s="151" t="s">
        <v>158</v>
      </c>
      <c r="I74" s="151" t="s">
        <v>158</v>
      </c>
      <c r="J74" s="151" t="s">
        <v>158</v>
      </c>
      <c r="K74" s="151" t="s">
        <v>158</v>
      </c>
      <c r="L74" s="151" t="s">
        <v>158</v>
      </c>
      <c r="M74" s="151" t="s">
        <v>158</v>
      </c>
      <c r="N74" s="132"/>
      <c r="O74" s="132"/>
      <c r="P74" s="510"/>
    </row>
    <row r="75" spans="1:16" ht="15.6">
      <c r="N75" s="132"/>
      <c r="O75" s="132"/>
      <c r="P75" s="510"/>
    </row>
    <row r="76" spans="1:16" ht="15.6">
      <c r="I76" t="s">
        <v>212</v>
      </c>
      <c r="N76" s="132"/>
      <c r="O76" s="132"/>
      <c r="P76" s="510"/>
    </row>
    <row r="77" spans="1:16" ht="15.6">
      <c r="N77" s="132"/>
      <c r="O77" s="132"/>
      <c r="P77" s="510"/>
    </row>
    <row r="78" spans="1:16" ht="15.6">
      <c r="P78" s="510"/>
    </row>
    <row r="79" spans="1:16" ht="15.6">
      <c r="P79" s="510"/>
    </row>
    <row r="80" spans="1:16" ht="15.6">
      <c r="P80" s="510"/>
    </row>
    <row r="81" spans="16:16" ht="15.6">
      <c r="P81" s="510"/>
    </row>
    <row r="82" spans="16:16" ht="15.6">
      <c r="P82" s="510"/>
    </row>
    <row r="83" spans="16:16" ht="15.6">
      <c r="P83" s="510"/>
    </row>
    <row r="84" spans="16:16" ht="15.6">
      <c r="P84" s="510"/>
    </row>
    <row r="85" spans="16:16" ht="15.6">
      <c r="P85" s="510"/>
    </row>
    <row r="86" spans="16:16" ht="15.6">
      <c r="P86" s="510"/>
    </row>
    <row r="87" spans="16:16" ht="15.6">
      <c r="P87" s="510"/>
    </row>
    <row r="88" spans="16:16" ht="15.6">
      <c r="P88" s="510"/>
    </row>
    <row r="89" spans="16:16" ht="15.6">
      <c r="P89" s="510"/>
    </row>
    <row r="90" spans="16:16" ht="15.6">
      <c r="P90" s="510"/>
    </row>
    <row r="91" spans="16:16" ht="15.6">
      <c r="P91" s="510"/>
    </row>
    <row r="92" spans="16:16" ht="15.6">
      <c r="P92" s="510"/>
    </row>
    <row r="93" spans="16:16" ht="15.6">
      <c r="P93" s="510"/>
    </row>
    <row r="94" spans="16:16" ht="15.6">
      <c r="P94" s="510"/>
    </row>
    <row r="95" spans="16:16" ht="15.6">
      <c r="P95" s="510"/>
    </row>
    <row r="96" spans="16:16" ht="15.6">
      <c r="P96" s="510"/>
    </row>
    <row r="97" spans="16:16" ht="15.6">
      <c r="P97" s="510"/>
    </row>
    <row r="98" spans="16:16" ht="15.6">
      <c r="P98" s="510"/>
    </row>
    <row r="99" spans="16:16" ht="15.6">
      <c r="P99" s="510"/>
    </row>
  </sheetData>
  <mergeCells count="40">
    <mergeCell ref="D29:E29"/>
    <mergeCell ref="M14:M15"/>
    <mergeCell ref="B3:N3"/>
    <mergeCell ref="C8:L8"/>
    <mergeCell ref="C9:L9"/>
    <mergeCell ref="D12:E28"/>
    <mergeCell ref="M13:N13"/>
    <mergeCell ref="B5:N5"/>
    <mergeCell ref="B7:N7"/>
    <mergeCell ref="B6:N6"/>
    <mergeCell ref="M29:N30"/>
    <mergeCell ref="M25:N25"/>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D26" sqref="D26:D28"/>
    </sheetView>
  </sheetViews>
  <sheetFormatPr defaultColWidth="9" defaultRowHeight="19.2"/>
  <cols>
    <col min="1" max="1" width="193.44140625" style="445" customWidth="1"/>
    <col min="2" max="2" width="11.21875" style="443" customWidth="1"/>
    <col min="3" max="3" width="27.44140625" style="443" customWidth="1"/>
    <col min="4" max="4" width="17.88671875" style="444" customWidth="1"/>
    <col min="5" max="16384" width="9" style="1"/>
  </cols>
  <sheetData>
    <row r="1" spans="1:4" s="44" customFormat="1" ht="44.25" customHeight="1" thickBot="1">
      <c r="A1" s="270" t="s">
        <v>298</v>
      </c>
      <c r="B1" s="271" t="s">
        <v>0</v>
      </c>
      <c r="C1" s="272" t="s">
        <v>1</v>
      </c>
      <c r="D1" s="442" t="s">
        <v>2</v>
      </c>
    </row>
    <row r="2" spans="1:4" s="44" customFormat="1" ht="44.25" customHeight="1" thickTop="1">
      <c r="A2" s="254" t="s">
        <v>346</v>
      </c>
      <c r="B2" s="517"/>
      <c r="C2" s="765" t="s">
        <v>350</v>
      </c>
      <c r="D2" s="518"/>
    </row>
    <row r="3" spans="1:4" s="44" customFormat="1" ht="160.19999999999999" customHeight="1">
      <c r="A3" s="535" t="s">
        <v>348</v>
      </c>
      <c r="B3" s="512" t="s">
        <v>347</v>
      </c>
      <c r="C3" s="766"/>
      <c r="D3" s="520">
        <v>44848</v>
      </c>
    </row>
    <row r="4" spans="1:4" s="44" customFormat="1" ht="36.6" customHeight="1" thickBot="1">
      <c r="A4" s="255" t="s">
        <v>349</v>
      </c>
      <c r="B4" s="513"/>
      <c r="C4" s="767"/>
      <c r="D4" s="522"/>
    </row>
    <row r="5" spans="1:4" s="44" customFormat="1" ht="37.950000000000003" customHeight="1" thickTop="1">
      <c r="A5" s="516" t="s">
        <v>351</v>
      </c>
      <c r="B5" s="517"/>
      <c r="C5" s="765" t="s">
        <v>353</v>
      </c>
      <c r="D5" s="548"/>
    </row>
    <row r="6" spans="1:4" s="44" customFormat="1" ht="168" customHeight="1">
      <c r="A6" s="519" t="s">
        <v>352</v>
      </c>
      <c r="B6" s="512" t="s">
        <v>354</v>
      </c>
      <c r="C6" s="766"/>
      <c r="D6" s="520">
        <v>44849</v>
      </c>
    </row>
    <row r="7" spans="1:4" s="44" customFormat="1" ht="37.950000000000003" customHeight="1" thickBot="1">
      <c r="A7" s="521" t="s">
        <v>355</v>
      </c>
      <c r="B7" s="513"/>
      <c r="C7" s="767"/>
      <c r="D7" s="522"/>
    </row>
    <row r="8" spans="1:4" s="44" customFormat="1" ht="44.25" customHeight="1" thickTop="1">
      <c r="A8" s="254" t="s">
        <v>356</v>
      </c>
      <c r="B8" s="779" t="s">
        <v>359</v>
      </c>
      <c r="C8" s="756" t="s">
        <v>360</v>
      </c>
      <c r="D8" s="746">
        <v>44849</v>
      </c>
    </row>
    <row r="9" spans="1:4" s="44" customFormat="1" ht="268.2" customHeight="1">
      <c r="A9" s="490" t="s">
        <v>357</v>
      </c>
      <c r="B9" s="754"/>
      <c r="C9" s="757"/>
      <c r="D9" s="747"/>
    </row>
    <row r="10" spans="1:4" s="44" customFormat="1" ht="36.6" customHeight="1" thickBot="1">
      <c r="A10" s="255" t="s">
        <v>358</v>
      </c>
      <c r="B10" s="755"/>
      <c r="C10" s="758"/>
      <c r="D10" s="748"/>
    </row>
    <row r="11" spans="1:4" s="44" customFormat="1" ht="44.25" customHeight="1">
      <c r="A11" s="254" t="s">
        <v>361</v>
      </c>
      <c r="B11" s="779" t="s">
        <v>363</v>
      </c>
      <c r="C11" s="756" t="s">
        <v>364</v>
      </c>
      <c r="D11" s="746">
        <v>44848</v>
      </c>
    </row>
    <row r="12" spans="1:4" s="44" customFormat="1" ht="168" customHeight="1">
      <c r="A12" s="490" t="s">
        <v>362</v>
      </c>
      <c r="B12" s="754"/>
      <c r="C12" s="757"/>
      <c r="D12" s="747"/>
    </row>
    <row r="13" spans="1:4" s="44" customFormat="1" ht="36.6" customHeight="1" thickBot="1">
      <c r="A13" s="563" t="s">
        <v>365</v>
      </c>
      <c r="B13" s="755"/>
      <c r="C13" s="758"/>
      <c r="D13" s="748"/>
    </row>
    <row r="14" spans="1:4" s="44" customFormat="1" ht="46.2" customHeight="1" thickBot="1">
      <c r="A14" s="254" t="s">
        <v>366</v>
      </c>
      <c r="B14" s="247"/>
      <c r="C14" s="756" t="s">
        <v>368</v>
      </c>
      <c r="D14" s="749">
        <v>44848</v>
      </c>
    </row>
    <row r="15" spans="1:4" s="44" customFormat="1" ht="114" customHeight="1" thickBot="1">
      <c r="A15" s="535" t="s">
        <v>369</v>
      </c>
      <c r="B15" s="488" t="s">
        <v>367</v>
      </c>
      <c r="C15" s="757"/>
      <c r="D15" s="750"/>
    </row>
    <row r="16" spans="1:4" s="44" customFormat="1" ht="34.950000000000003" customHeight="1" thickBot="1">
      <c r="A16" s="255" t="s">
        <v>370</v>
      </c>
      <c r="B16" s="249"/>
      <c r="C16" s="758"/>
      <c r="D16" s="750"/>
    </row>
    <row r="17" spans="1:4" s="44" customFormat="1" ht="43.8" customHeight="1" thickTop="1">
      <c r="A17" s="256" t="s">
        <v>371</v>
      </c>
      <c r="B17" s="759"/>
      <c r="C17" s="762"/>
      <c r="D17" s="746">
        <v>44846</v>
      </c>
    </row>
    <row r="18" spans="1:4" s="44" customFormat="1" ht="240" customHeight="1" thickBot="1">
      <c r="A18" s="536" t="s">
        <v>372</v>
      </c>
      <c r="B18" s="760"/>
      <c r="C18" s="763"/>
      <c r="D18" s="747"/>
    </row>
    <row r="19" spans="1:4" s="44" customFormat="1" ht="34.950000000000003" customHeight="1" thickBot="1">
      <c r="A19" s="257" t="s">
        <v>373</v>
      </c>
      <c r="B19" s="761"/>
      <c r="C19" s="764"/>
      <c r="D19" s="748"/>
    </row>
    <row r="20" spans="1:4" s="44" customFormat="1" ht="44.25" customHeight="1" thickTop="1">
      <c r="A20" s="254" t="s">
        <v>374</v>
      </c>
      <c r="B20" s="247"/>
      <c r="C20" s="765" t="s">
        <v>377</v>
      </c>
      <c r="D20" s="746">
        <v>44846</v>
      </c>
    </row>
    <row r="21" spans="1:4" s="44" customFormat="1" ht="321" customHeight="1">
      <c r="A21" s="535" t="s">
        <v>375</v>
      </c>
      <c r="B21" s="248" t="s">
        <v>378</v>
      </c>
      <c r="C21" s="766"/>
      <c r="D21" s="747"/>
    </row>
    <row r="22" spans="1:4" s="44" customFormat="1" ht="35.4" customHeight="1" thickBot="1">
      <c r="A22" s="255" t="s">
        <v>376</v>
      </c>
      <c r="B22" s="249"/>
      <c r="C22" s="767"/>
      <c r="D22" s="748"/>
    </row>
    <row r="23" spans="1:4" s="44" customFormat="1" ht="44.25" customHeight="1" thickBot="1">
      <c r="A23" s="254" t="s">
        <v>383</v>
      </c>
      <c r="B23" s="247"/>
      <c r="C23" s="756" t="s">
        <v>381</v>
      </c>
      <c r="D23" s="749">
        <v>44847</v>
      </c>
    </row>
    <row r="24" spans="1:4" s="44" customFormat="1" ht="118.8" customHeight="1" thickBot="1">
      <c r="A24" s="551" t="s">
        <v>379</v>
      </c>
      <c r="B24" s="552" t="s">
        <v>380</v>
      </c>
      <c r="C24" s="757"/>
      <c r="D24" s="750"/>
    </row>
    <row r="25" spans="1:4" s="44" customFormat="1" ht="38.4" customHeight="1" thickBot="1">
      <c r="A25" s="255" t="s">
        <v>382</v>
      </c>
      <c r="B25" s="249"/>
      <c r="C25" s="758"/>
      <c r="D25" s="750"/>
    </row>
    <row r="26" spans="1:4" s="44" customFormat="1" ht="44.25" customHeight="1" thickBot="1">
      <c r="A26" s="478" t="s">
        <v>384</v>
      </c>
      <c r="B26" s="768" t="s">
        <v>387</v>
      </c>
      <c r="C26" s="756" t="s">
        <v>388</v>
      </c>
      <c r="D26" s="749">
        <v>44843</v>
      </c>
    </row>
    <row r="27" spans="1:4" s="44" customFormat="1" ht="306" customHeight="1" thickBot="1">
      <c r="A27" s="491" t="s">
        <v>385</v>
      </c>
      <c r="B27" s="769"/>
      <c r="C27" s="757"/>
      <c r="D27" s="750"/>
    </row>
    <row r="28" spans="1:4" s="44" customFormat="1" ht="46.2" customHeight="1" thickBot="1">
      <c r="A28" s="288" t="s">
        <v>386</v>
      </c>
      <c r="B28" s="770"/>
      <c r="C28" s="758"/>
      <c r="D28" s="750"/>
    </row>
    <row r="29" spans="1:4" s="44" customFormat="1" ht="52.2" hidden="1" customHeight="1" thickTop="1" thickBot="1">
      <c r="A29" s="254"/>
      <c r="B29" s="247"/>
      <c r="C29" s="756"/>
      <c r="D29" s="749"/>
    </row>
    <row r="30" spans="1:4" s="44" customFormat="1" ht="207" hidden="1" customHeight="1" thickBot="1">
      <c r="A30" s="490"/>
      <c r="B30" s="248"/>
      <c r="C30" s="757"/>
      <c r="D30" s="750"/>
    </row>
    <row r="31" spans="1:4" s="44" customFormat="1" ht="45" hidden="1" customHeight="1" thickBot="1">
      <c r="A31" s="255"/>
      <c r="B31" s="249"/>
      <c r="C31" s="758"/>
      <c r="D31" s="750"/>
    </row>
    <row r="32" spans="1:4" s="44" customFormat="1" ht="48.6" hidden="1" customHeight="1" thickTop="1">
      <c r="A32" s="460"/>
      <c r="B32" s="753"/>
      <c r="C32" s="756"/>
      <c r="D32" s="776"/>
    </row>
    <row r="33" spans="1:4" s="44" customFormat="1" ht="153" hidden="1" customHeight="1">
      <c r="A33" s="258"/>
      <c r="B33" s="754"/>
      <c r="C33" s="757"/>
      <c r="D33" s="777"/>
    </row>
    <row r="34" spans="1:4" s="44" customFormat="1" ht="43.2" hidden="1" customHeight="1" thickBot="1">
      <c r="A34" s="451"/>
      <c r="B34" s="755"/>
      <c r="C34" s="758"/>
      <c r="D34" s="778"/>
    </row>
    <row r="35" spans="1:4" s="44" customFormat="1" ht="52.2" hidden="1" customHeight="1" thickTop="1" thickBot="1">
      <c r="A35" s="549"/>
      <c r="B35" s="768"/>
      <c r="C35" s="768"/>
      <c r="D35" s="749"/>
    </row>
    <row r="36" spans="1:4" s="44" customFormat="1" ht="268.8" hidden="1" customHeight="1" thickBot="1">
      <c r="A36" s="514"/>
      <c r="B36" s="769"/>
      <c r="C36" s="769"/>
      <c r="D36" s="750"/>
    </row>
    <row r="37" spans="1:4" s="44" customFormat="1" ht="43.2" hidden="1" customHeight="1" thickBot="1">
      <c r="A37" s="489"/>
      <c r="B37" s="770"/>
      <c r="C37" s="770"/>
      <c r="D37" s="750"/>
    </row>
    <row r="38" spans="1:4" s="44" customFormat="1" ht="48.6" hidden="1" customHeight="1" thickTop="1" thickBot="1">
      <c r="A38" s="256"/>
      <c r="B38" s="759"/>
      <c r="C38" s="773"/>
      <c r="D38" s="749"/>
    </row>
    <row r="39" spans="1:4" s="44" customFormat="1" ht="97.2" hidden="1" customHeight="1" thickBot="1">
      <c r="A39" s="751"/>
      <c r="B39" s="760"/>
      <c r="C39" s="774"/>
      <c r="D39" s="750"/>
    </row>
    <row r="40" spans="1:4" s="44" customFormat="1" ht="60.6" hidden="1" customHeight="1" thickBot="1">
      <c r="A40" s="752"/>
      <c r="B40" s="760"/>
      <c r="C40" s="774"/>
      <c r="D40" s="771"/>
    </row>
    <row r="41" spans="1:4" s="44" customFormat="1" ht="40.950000000000003" hidden="1" customHeight="1" thickBot="1">
      <c r="A41" s="479"/>
      <c r="B41" s="761"/>
      <c r="C41" s="775"/>
      <c r="D41" s="772"/>
    </row>
    <row r="42" spans="1:4" ht="19.8" thickTop="1"/>
  </sheetData>
  <mergeCells count="32">
    <mergeCell ref="C2:C4"/>
    <mergeCell ref="D8:D10"/>
    <mergeCell ref="C14:C16"/>
    <mergeCell ref="D14:D16"/>
    <mergeCell ref="B11:B13"/>
    <mergeCell ref="C11:C13"/>
    <mergeCell ref="D11:D13"/>
    <mergeCell ref="C5:C7"/>
    <mergeCell ref="B8:B10"/>
    <mergeCell ref="C8:C10"/>
    <mergeCell ref="C26:C28"/>
    <mergeCell ref="D26:D28"/>
    <mergeCell ref="C35:C37"/>
    <mergeCell ref="D35:D37"/>
    <mergeCell ref="C29:C31"/>
    <mergeCell ref="D29:D31"/>
    <mergeCell ref="D20:D22"/>
    <mergeCell ref="D17:D19"/>
    <mergeCell ref="D23:D25"/>
    <mergeCell ref="A39:A40"/>
    <mergeCell ref="B32:B34"/>
    <mergeCell ref="C32:C34"/>
    <mergeCell ref="B38:B41"/>
    <mergeCell ref="C17:C19"/>
    <mergeCell ref="C23:C25"/>
    <mergeCell ref="C20:C22"/>
    <mergeCell ref="B17:B19"/>
    <mergeCell ref="B26:B28"/>
    <mergeCell ref="B35:B37"/>
    <mergeCell ref="D38:D41"/>
    <mergeCell ref="C38:C41"/>
    <mergeCell ref="D32:D34"/>
  </mergeCells>
  <phoneticPr fontId="16"/>
  <hyperlinks>
    <hyperlink ref="A4" r:id="rId1" xr:uid="{FB5400E9-08BD-43E9-A153-5E10B4DCF5A9}"/>
    <hyperlink ref="A7" r:id="rId2" xr:uid="{8F3F82AE-F387-4E73-86F9-32B1DF4AA8EA}"/>
    <hyperlink ref="A10" r:id="rId3" xr:uid="{42FF471B-9A92-44CC-BECC-795140DE91F4}"/>
    <hyperlink ref="A13" r:id="rId4" xr:uid="{2BF70B4B-1DB3-4C05-8B6F-A4FCEE6FAEE7}"/>
    <hyperlink ref="A16" r:id="rId5" xr:uid="{CF73E9C2-6556-48B2-BD5C-64A5F1E45C12}"/>
    <hyperlink ref="A19" r:id="rId6" xr:uid="{9B911EA2-1950-4E0D-A6FA-A88AC3B3B26E}"/>
    <hyperlink ref="A22" r:id="rId7" xr:uid="{442190D0-8B27-42AC-9829-24B7D1619D11}"/>
    <hyperlink ref="A25" r:id="rId8" xr:uid="{4E6AA376-7AD0-457D-B8F5-13B8D2AE4D2D}"/>
    <hyperlink ref="A28" r:id="rId9" xr:uid="{AE32ACCE-7245-4184-BE1C-BD08ADF389D1}"/>
  </hyperlinks>
  <pageMargins left="0" right="0" top="0.19685039370078741" bottom="0.39370078740157483" header="0" footer="0.19685039370078741"/>
  <pageSetup paperSize="8" scale="28" orientation="portrait" horizontalDpi="300" verticalDpi="300"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4"/>
  <sheetViews>
    <sheetView defaultGridColor="0" view="pageBreakPreview" colorId="56" zoomScale="83" zoomScaleNormal="66" zoomScaleSheetLayoutView="83" workbookViewId="0">
      <selection activeCell="A3" sqref="A3"/>
    </sheetView>
  </sheetViews>
  <sheetFormatPr defaultColWidth="9" defaultRowHeight="19.2"/>
  <cols>
    <col min="1" max="1" width="213.21875" style="474" customWidth="1"/>
    <col min="2" max="2" width="18" style="198" customWidth="1"/>
    <col min="3" max="3" width="20.109375" style="199" customWidth="1"/>
    <col min="4" max="16384" width="9" style="40"/>
  </cols>
  <sheetData>
    <row r="1" spans="1:3" ht="58.95" customHeight="1" thickBot="1">
      <c r="A1" s="39" t="s">
        <v>299</v>
      </c>
      <c r="B1" s="423" t="s">
        <v>24</v>
      </c>
      <c r="C1" s="424" t="s">
        <v>2</v>
      </c>
    </row>
    <row r="2" spans="1:3" ht="48" customHeight="1">
      <c r="A2" s="427" t="s">
        <v>400</v>
      </c>
      <c r="B2" s="247"/>
      <c r="C2" s="480"/>
    </row>
    <row r="3" spans="1:3" ht="250.2" customHeight="1">
      <c r="A3" s="542" t="s">
        <v>402</v>
      </c>
      <c r="B3" s="488" t="s">
        <v>415</v>
      </c>
      <c r="C3" s="425">
        <v>44847</v>
      </c>
    </row>
    <row r="4" spans="1:3" ht="39.75" customHeight="1" thickBot="1">
      <c r="A4" s="208" t="s">
        <v>401</v>
      </c>
      <c r="B4" s="249"/>
      <c r="C4" s="482"/>
    </row>
    <row r="5" spans="1:3" ht="45.6" customHeight="1">
      <c r="A5" s="427" t="s">
        <v>399</v>
      </c>
      <c r="B5" s="247"/>
      <c r="C5" s="480"/>
    </row>
    <row r="6" spans="1:3" ht="285.60000000000002" customHeight="1">
      <c r="A6" s="539" t="s">
        <v>403</v>
      </c>
      <c r="B6" s="248"/>
      <c r="C6" s="481">
        <v>44846</v>
      </c>
    </row>
    <row r="7" spans="1:3" ht="44.4" customHeight="1" thickBot="1">
      <c r="A7" s="477" t="s">
        <v>395</v>
      </c>
      <c r="B7" s="249"/>
      <c r="C7" s="482"/>
    </row>
    <row r="8" spans="1:3" ht="42" customHeight="1">
      <c r="A8" s="427" t="s">
        <v>404</v>
      </c>
      <c r="B8" s="247"/>
      <c r="C8" s="480"/>
    </row>
    <row r="9" spans="1:3" ht="181.2" customHeight="1" thickBot="1">
      <c r="A9" s="541" t="s">
        <v>405</v>
      </c>
      <c r="B9" s="426" t="s">
        <v>416</v>
      </c>
      <c r="C9" s="481">
        <v>44846</v>
      </c>
    </row>
    <row r="10" spans="1:3" ht="36" customHeight="1" thickBot="1">
      <c r="A10" s="477" t="s">
        <v>406</v>
      </c>
      <c r="B10" s="426"/>
      <c r="C10" s="482"/>
    </row>
    <row r="11" spans="1:3" ht="52.2" customHeight="1">
      <c r="A11" s="176" t="s">
        <v>422</v>
      </c>
      <c r="B11" s="190"/>
      <c r="C11" s="191"/>
    </row>
    <row r="12" spans="1:3" ht="117.6" customHeight="1">
      <c r="A12" s="539" t="s">
        <v>414</v>
      </c>
      <c r="B12" s="530" t="s">
        <v>417</v>
      </c>
      <c r="C12" s="192">
        <v>44846</v>
      </c>
    </row>
    <row r="13" spans="1:3" ht="36" customHeight="1" thickBot="1">
      <c r="A13" s="477" t="s">
        <v>396</v>
      </c>
      <c r="B13" s="193"/>
      <c r="C13" s="194"/>
    </row>
    <row r="14" spans="1:3" ht="50.4" customHeight="1">
      <c r="A14" s="461" t="s">
        <v>423</v>
      </c>
      <c r="B14" s="195"/>
      <c r="C14" s="192"/>
    </row>
    <row r="15" spans="1:3" ht="117" customHeight="1">
      <c r="A15" s="539" t="s">
        <v>407</v>
      </c>
      <c r="B15" s="195" t="s">
        <v>418</v>
      </c>
      <c r="C15" s="192">
        <v>44845</v>
      </c>
    </row>
    <row r="16" spans="1:3" ht="34.200000000000003" customHeight="1" thickBot="1">
      <c r="A16" s="483" t="s">
        <v>397</v>
      </c>
      <c r="B16" s="193"/>
      <c r="C16" s="194"/>
    </row>
    <row r="17" spans="1:3" ht="45" customHeight="1">
      <c r="A17" s="176" t="s">
        <v>424</v>
      </c>
      <c r="B17" s="190"/>
      <c r="C17" s="191"/>
    </row>
    <row r="18" spans="1:3" ht="225" customHeight="1">
      <c r="A18" s="539" t="s">
        <v>408</v>
      </c>
      <c r="B18" s="530" t="s">
        <v>419</v>
      </c>
      <c r="C18" s="192">
        <v>44845</v>
      </c>
    </row>
    <row r="19" spans="1:3" ht="34.200000000000003" customHeight="1" thickBot="1">
      <c r="A19" s="483" t="s">
        <v>398</v>
      </c>
      <c r="B19" s="193"/>
      <c r="C19" s="194"/>
    </row>
    <row r="20" spans="1:3" ht="43.2" customHeight="1">
      <c r="A20" s="461" t="s">
        <v>409</v>
      </c>
      <c r="B20" s="195"/>
      <c r="C20" s="192"/>
    </row>
    <row r="21" spans="1:3" ht="153" customHeight="1">
      <c r="A21" s="539" t="s">
        <v>410</v>
      </c>
      <c r="B21" s="505" t="s">
        <v>418</v>
      </c>
      <c r="C21" s="192">
        <v>44845</v>
      </c>
    </row>
    <row r="22" spans="1:3" ht="32.4" customHeight="1" thickBot="1">
      <c r="A22" s="483" t="s">
        <v>411</v>
      </c>
      <c r="B22" s="193"/>
      <c r="C22" s="194"/>
    </row>
    <row r="23" spans="1:3" ht="54" customHeight="1">
      <c r="A23" s="176" t="s">
        <v>425</v>
      </c>
      <c r="B23" s="190"/>
      <c r="C23" s="191"/>
    </row>
    <row r="24" spans="1:3" ht="409.2" customHeight="1">
      <c r="A24" s="492" t="s">
        <v>412</v>
      </c>
      <c r="B24" s="493" t="s">
        <v>420</v>
      </c>
      <c r="C24" s="192">
        <v>44846</v>
      </c>
    </row>
    <row r="25" spans="1:3" ht="35.4" customHeight="1" thickBot="1">
      <c r="A25" s="483" t="s">
        <v>393</v>
      </c>
      <c r="B25" s="193"/>
      <c r="C25" s="194"/>
    </row>
    <row r="26" spans="1:3" ht="48" customHeight="1">
      <c r="A26" s="176" t="s">
        <v>421</v>
      </c>
      <c r="B26" s="190" t="s">
        <v>256</v>
      </c>
      <c r="C26" s="191"/>
    </row>
    <row r="27" spans="1:3" ht="352.2" customHeight="1">
      <c r="A27" s="540" t="s">
        <v>413</v>
      </c>
      <c r="B27" s="783" t="s">
        <v>415</v>
      </c>
      <c r="C27" s="785">
        <v>44846</v>
      </c>
    </row>
    <row r="28" spans="1:3" ht="40.200000000000003" customHeight="1" thickBot="1">
      <c r="A28" s="515" t="s">
        <v>394</v>
      </c>
      <c r="B28" s="784"/>
      <c r="C28" s="786"/>
    </row>
    <row r="29" spans="1:3" s="484" customFormat="1" ht="48.6" hidden="1" customHeight="1">
      <c r="A29" s="461"/>
      <c r="B29" s="195"/>
      <c r="C29" s="192"/>
    </row>
    <row r="30" spans="1:3" ht="255" hidden="1" customHeight="1">
      <c r="A30" s="492"/>
      <c r="B30" s="195"/>
      <c r="C30" s="192"/>
    </row>
    <row r="31" spans="1:3" ht="34.200000000000003" hidden="1" customHeight="1" thickBot="1">
      <c r="A31" s="483"/>
      <c r="B31" s="193"/>
      <c r="C31" s="194"/>
    </row>
    <row r="32" spans="1:3" ht="48.6" hidden="1" customHeight="1">
      <c r="A32" s="176"/>
      <c r="B32" s="190"/>
      <c r="C32" s="191"/>
    </row>
    <row r="33" spans="1:3" ht="196.8" hidden="1" customHeight="1">
      <c r="A33" s="492"/>
      <c r="B33" s="550"/>
      <c r="C33" s="192"/>
    </row>
    <row r="34" spans="1:3" ht="48.6" hidden="1" customHeight="1" thickBot="1">
      <c r="A34" s="483"/>
      <c r="B34" s="193"/>
      <c r="C34" s="194"/>
    </row>
    <row r="35" spans="1:3" ht="48.6" hidden="1" customHeight="1">
      <c r="A35" s="461"/>
      <c r="B35" s="195"/>
      <c r="C35" s="192"/>
    </row>
    <row r="36" spans="1:3" ht="96" hidden="1" customHeight="1">
      <c r="A36" s="492"/>
      <c r="B36" s="485"/>
      <c r="C36" s="192"/>
    </row>
    <row r="37" spans="1:3" ht="48.6" hidden="1" customHeight="1" thickBot="1">
      <c r="A37" s="483"/>
      <c r="B37" s="193"/>
      <c r="C37" s="194"/>
    </row>
    <row r="38" spans="1:3" ht="48.6" hidden="1" customHeight="1">
      <c r="A38" s="176"/>
      <c r="B38" s="190"/>
      <c r="C38" s="191"/>
    </row>
    <row r="39" spans="1:3" ht="48.6" hidden="1" customHeight="1">
      <c r="A39" s="492"/>
      <c r="B39" s="493"/>
      <c r="C39" s="192"/>
    </row>
    <row r="40" spans="1:3" ht="48.6" hidden="1" customHeight="1" thickBot="1">
      <c r="A40" s="483"/>
      <c r="B40" s="193"/>
      <c r="C40" s="194"/>
    </row>
    <row r="41" spans="1:3" ht="48.6" customHeight="1" thickBot="1">
      <c r="A41" s="511"/>
      <c r="B41" s="196"/>
      <c r="C41" s="197"/>
    </row>
    <row r="42" spans="1:3" ht="37.799999999999997" customHeight="1">
      <c r="A42" s="780" t="s">
        <v>28</v>
      </c>
      <c r="B42" s="780"/>
      <c r="C42" s="780"/>
    </row>
    <row r="43" spans="1:3" ht="46.2" customHeight="1">
      <c r="A43" s="781" t="s">
        <v>27</v>
      </c>
      <c r="B43" s="782"/>
      <c r="C43" s="782"/>
    </row>
    <row r="44" spans="1:3">
      <c r="A44" s="474" t="s">
        <v>256</v>
      </c>
    </row>
  </sheetData>
  <mergeCells count="4">
    <mergeCell ref="A42:C42"/>
    <mergeCell ref="A43:C43"/>
    <mergeCell ref="B27:B28"/>
    <mergeCell ref="C27:C28"/>
  </mergeCells>
  <phoneticPr fontId="16"/>
  <hyperlinks>
    <hyperlink ref="A25" r:id="rId1" xr:uid="{8CDABCD8-162A-4D5E-B4AA-A29C652873DB}"/>
    <hyperlink ref="A28" r:id="rId2" xr:uid="{D7557D8E-519C-41AF-9C9B-56CB3F018F57}"/>
    <hyperlink ref="A7" r:id="rId3" xr:uid="{F0A46CE5-490F-40F1-B657-096850A49802}"/>
    <hyperlink ref="A13" r:id="rId4" xr:uid="{A5ACA4DA-FAFF-40FF-BCB0-CD677E3A3EA4}"/>
    <hyperlink ref="A16" r:id="rId5" xr:uid="{23BFBFCD-2B0F-4FE4-A1EA-92A37E441C7D}"/>
    <hyperlink ref="A19" r:id="rId6" xr:uid="{DF14572F-A9DA-43DF-9AA6-4ABA9B1677A4}"/>
    <hyperlink ref="A4" r:id="rId7" xr:uid="{913862FD-42AC-46C2-8D2D-3A2CA790CD37}"/>
    <hyperlink ref="A10" r:id="rId8" xr:uid="{E5CC1ECC-8411-4C14-A802-B29270F2E721}"/>
    <hyperlink ref="A22" r:id="rId9" xr:uid="{93544ECA-D8F6-4C94-805F-33C240FAE9BC}"/>
  </hyperlinks>
  <pageMargins left="0.74803149606299213" right="0.74803149606299213" top="0.98425196850393704" bottom="0.98425196850393704" header="0.51181102362204722" footer="0.51181102362204722"/>
  <pageSetup paperSize="9" scale="16" fitToHeight="3" orientation="portrait" r:id="rId10"/>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7" sqref="D17"/>
    </sheetView>
  </sheetViews>
  <sheetFormatPr defaultColWidth="9" defaultRowHeight="13.2"/>
  <cols>
    <col min="1" max="1" width="2.109375" style="1" customWidth="1"/>
    <col min="2" max="2" width="25.77734375" style="109" customWidth="1"/>
    <col min="3" max="3" width="65.33203125" style="1" customWidth="1"/>
    <col min="4" max="4" width="96.33203125" style="1" customWidth="1"/>
    <col min="5" max="5" width="3.88671875" style="1" customWidth="1"/>
    <col min="6" max="16384" width="9" style="1"/>
  </cols>
  <sheetData>
    <row r="1" spans="2:7" ht="18.75" customHeight="1">
      <c r="B1" s="109" t="s">
        <v>113</v>
      </c>
    </row>
    <row r="2" spans="2:7" ht="17.25" customHeight="1" thickBot="1">
      <c r="B2" t="s">
        <v>277</v>
      </c>
      <c r="D2" s="789"/>
      <c r="E2" s="790"/>
    </row>
    <row r="3" spans="2:7" ht="16.5" customHeight="1" thickBot="1">
      <c r="B3" s="110" t="s">
        <v>114</v>
      </c>
      <c r="C3" s="289" t="s">
        <v>115</v>
      </c>
      <c r="D3" s="208" t="s">
        <v>220</v>
      </c>
    </row>
    <row r="4" spans="2:7" ht="17.25" customHeight="1" thickBot="1">
      <c r="B4" s="111" t="s">
        <v>116</v>
      </c>
      <c r="C4" s="144" t="s">
        <v>271</v>
      </c>
      <c r="D4" s="112"/>
    </row>
    <row r="5" spans="2:7" ht="17.25" customHeight="1">
      <c r="B5" s="791" t="s">
        <v>176</v>
      </c>
      <c r="C5" s="794" t="s">
        <v>217</v>
      </c>
      <c r="D5" s="795"/>
    </row>
    <row r="6" spans="2:7" ht="19.2" customHeight="1">
      <c r="B6" s="792"/>
      <c r="C6" s="796" t="s">
        <v>218</v>
      </c>
      <c r="D6" s="797"/>
      <c r="G6" s="234"/>
    </row>
    <row r="7" spans="2:7" ht="19.95" customHeight="1">
      <c r="B7" s="792"/>
      <c r="C7" s="290" t="s">
        <v>219</v>
      </c>
      <c r="D7" s="291"/>
      <c r="G7" s="234"/>
    </row>
    <row r="8" spans="2:7" ht="19.8" customHeight="1" thickBot="1">
      <c r="B8" s="793"/>
      <c r="C8" s="236" t="s">
        <v>221</v>
      </c>
      <c r="D8" s="235"/>
      <c r="G8" s="234"/>
    </row>
    <row r="9" spans="2:7" ht="34.200000000000003" customHeight="1" thickBot="1">
      <c r="B9" s="113" t="s">
        <v>117</v>
      </c>
      <c r="C9" s="798" t="s">
        <v>268</v>
      </c>
      <c r="D9" s="799"/>
    </row>
    <row r="10" spans="2:7" ht="80.400000000000006" customHeight="1" thickBot="1">
      <c r="B10" s="114" t="s">
        <v>118</v>
      </c>
      <c r="C10" s="800" t="s">
        <v>279</v>
      </c>
      <c r="D10" s="801"/>
    </row>
    <row r="11" spans="2:7" ht="76.8" customHeight="1" thickBot="1">
      <c r="B11" s="115"/>
      <c r="C11" s="116" t="s">
        <v>278</v>
      </c>
      <c r="D11" s="246" t="s">
        <v>280</v>
      </c>
      <c r="F11" s="1" t="s">
        <v>21</v>
      </c>
    </row>
    <row r="12" spans="2:7" ht="42.6" hidden="1" customHeight="1" thickBot="1">
      <c r="B12" s="113" t="s">
        <v>260</v>
      </c>
      <c r="C12" s="118" t="s">
        <v>272</v>
      </c>
      <c r="D12" s="117"/>
    </row>
    <row r="13" spans="2:7" ht="100.8" customHeight="1" thickBot="1">
      <c r="B13" s="119" t="s">
        <v>119</v>
      </c>
      <c r="C13" s="120" t="s">
        <v>281</v>
      </c>
      <c r="D13" s="203" t="s">
        <v>282</v>
      </c>
      <c r="F13" t="s">
        <v>29</v>
      </c>
    </row>
    <row r="14" spans="2:7" ht="79.2" customHeight="1" thickBot="1">
      <c r="B14" s="121" t="s">
        <v>120</v>
      </c>
      <c r="C14" s="787" t="s">
        <v>283</v>
      </c>
      <c r="D14" s="788"/>
    </row>
    <row r="15" spans="2:7" ht="17.25" customHeight="1"/>
    <row r="16" spans="2:7" ht="17.25" customHeight="1">
      <c r="C16"/>
      <c r="D16" s="1">
        <v>0</v>
      </c>
    </row>
    <row r="17" spans="2:5">
      <c r="C17" s="1" t="s">
        <v>29</v>
      </c>
    </row>
    <row r="18" spans="2:5">
      <c r="E18" s="1" t="s">
        <v>21</v>
      </c>
    </row>
    <row r="21" spans="2:5">
      <c r="B21" s="109" t="s">
        <v>21</v>
      </c>
    </row>
    <row r="29" spans="2:5">
      <c r="D29" s="1" t="s">
        <v>261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P23" sqref="P23"/>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804" t="s">
        <v>3</v>
      </c>
      <c r="B1" s="805"/>
      <c r="C1" s="805"/>
      <c r="D1" s="805"/>
      <c r="E1" s="805"/>
      <c r="F1" s="805"/>
      <c r="G1" s="805"/>
      <c r="H1" s="805"/>
      <c r="I1" s="805"/>
      <c r="J1" s="805"/>
      <c r="K1" s="805"/>
      <c r="L1" s="805"/>
      <c r="M1" s="805"/>
      <c r="N1" s="806"/>
      <c r="P1" s="807" t="s">
        <v>4</v>
      </c>
      <c r="Q1" s="808"/>
      <c r="R1" s="808"/>
      <c r="S1" s="808"/>
      <c r="T1" s="808"/>
      <c r="U1" s="808"/>
      <c r="V1" s="808"/>
      <c r="W1" s="808"/>
      <c r="X1" s="808"/>
      <c r="Y1" s="808"/>
      <c r="Z1" s="808"/>
      <c r="AA1" s="808"/>
      <c r="AB1" s="808"/>
      <c r="AC1" s="809"/>
    </row>
    <row r="2" spans="1:29" ht="18" customHeight="1" thickBot="1">
      <c r="A2" s="810" t="s">
        <v>5</v>
      </c>
      <c r="B2" s="811"/>
      <c r="C2" s="811"/>
      <c r="D2" s="811"/>
      <c r="E2" s="811"/>
      <c r="F2" s="811"/>
      <c r="G2" s="811"/>
      <c r="H2" s="811"/>
      <c r="I2" s="811"/>
      <c r="J2" s="811"/>
      <c r="K2" s="811"/>
      <c r="L2" s="811"/>
      <c r="M2" s="811"/>
      <c r="N2" s="812"/>
      <c r="P2" s="813" t="s">
        <v>6</v>
      </c>
      <c r="Q2" s="811"/>
      <c r="R2" s="811"/>
      <c r="S2" s="811"/>
      <c r="T2" s="811"/>
      <c r="U2" s="811"/>
      <c r="V2" s="811"/>
      <c r="W2" s="811"/>
      <c r="X2" s="811"/>
      <c r="Y2" s="811"/>
      <c r="Z2" s="811"/>
      <c r="AA2" s="811"/>
      <c r="AB2" s="811"/>
      <c r="AC2" s="814"/>
    </row>
    <row r="3" spans="1:29" ht="13.8" thickBot="1">
      <c r="A3" s="6"/>
      <c r="B3" s="215" t="s">
        <v>238</v>
      </c>
      <c r="C3" s="215" t="s">
        <v>7</v>
      </c>
      <c r="D3" s="215" t="s">
        <v>8</v>
      </c>
      <c r="E3" s="215" t="s">
        <v>9</v>
      </c>
      <c r="F3" s="215" t="s">
        <v>10</v>
      </c>
      <c r="G3" s="215" t="s">
        <v>11</v>
      </c>
      <c r="H3" s="215" t="s">
        <v>12</v>
      </c>
      <c r="I3" s="215" t="s">
        <v>13</v>
      </c>
      <c r="J3" s="215" t="s">
        <v>14</v>
      </c>
      <c r="K3" s="205" t="s">
        <v>15</v>
      </c>
      <c r="L3" s="215" t="s">
        <v>16</v>
      </c>
      <c r="M3" s="215" t="s">
        <v>17</v>
      </c>
      <c r="N3" s="7" t="s">
        <v>18</v>
      </c>
      <c r="P3" s="8"/>
      <c r="Q3" s="215" t="s">
        <v>238</v>
      </c>
      <c r="R3" s="215" t="s">
        <v>7</v>
      </c>
      <c r="S3" s="215" t="s">
        <v>8</v>
      </c>
      <c r="T3" s="215" t="s">
        <v>9</v>
      </c>
      <c r="U3" s="215" t="s">
        <v>10</v>
      </c>
      <c r="V3" s="215" t="s">
        <v>11</v>
      </c>
      <c r="W3" s="215" t="s">
        <v>12</v>
      </c>
      <c r="X3" s="215" t="s">
        <v>13</v>
      </c>
      <c r="Y3" s="215" t="s">
        <v>14</v>
      </c>
      <c r="Z3" s="205" t="s">
        <v>15</v>
      </c>
      <c r="AA3" s="215" t="s">
        <v>16</v>
      </c>
      <c r="AB3" s="215" t="s">
        <v>17</v>
      </c>
      <c r="AC3" s="9" t="s">
        <v>19</v>
      </c>
    </row>
    <row r="4" spans="1:29" ht="19.8" thickBot="1">
      <c r="A4" s="376" t="s">
        <v>236</v>
      </c>
      <c r="B4" s="339">
        <f>AVERAGE(B8:B17)</f>
        <v>65.400000000000006</v>
      </c>
      <c r="C4" s="339">
        <f t="shared" ref="C4:M4" si="0">AVERAGE(C7:C17)</f>
        <v>55.545454545454547</v>
      </c>
      <c r="D4" s="339">
        <f t="shared" si="0"/>
        <v>64.454545454545453</v>
      </c>
      <c r="E4" s="339">
        <f t="shared" si="0"/>
        <v>102.36363636363636</v>
      </c>
      <c r="F4" s="339">
        <f t="shared" si="0"/>
        <v>184.81818181818181</v>
      </c>
      <c r="G4" s="339">
        <f t="shared" si="0"/>
        <v>404.90909090909093</v>
      </c>
      <c r="H4" s="339">
        <f t="shared" si="0"/>
        <v>614.09090909090912</v>
      </c>
      <c r="I4" s="339">
        <f t="shared" si="0"/>
        <v>874.72727272727275</v>
      </c>
      <c r="J4" s="339">
        <f t="shared" si="0"/>
        <v>564</v>
      </c>
      <c r="K4" s="339">
        <f t="shared" ref="K4" si="1">AVERAGE(K7:K17)</f>
        <v>340.54545454545456</v>
      </c>
      <c r="L4" s="339">
        <f t="shared" si="0"/>
        <v>210.8</v>
      </c>
      <c r="M4" s="339">
        <f t="shared" si="0"/>
        <v>131.5</v>
      </c>
      <c r="N4" s="339">
        <f>SUM(B4:M4)</f>
        <v>3613.1545454545453</v>
      </c>
      <c r="O4" s="11"/>
      <c r="P4" s="10" t="str">
        <f>+A4</f>
        <v>12-21年月平均</v>
      </c>
      <c r="Q4" s="339">
        <f t="shared" ref="Q4:AB4" si="2">AVERAGE(Q8:Q17)</f>
        <v>9.6999999999999993</v>
      </c>
      <c r="R4" s="339">
        <f t="shared" si="2"/>
        <v>9.9</v>
      </c>
      <c r="S4" s="339">
        <f t="shared" si="2"/>
        <v>15</v>
      </c>
      <c r="T4" s="339">
        <f t="shared" si="2"/>
        <v>7.5</v>
      </c>
      <c r="U4" s="339">
        <f t="shared" si="2"/>
        <v>10.7</v>
      </c>
      <c r="V4" s="339">
        <f t="shared" si="2"/>
        <v>9.9</v>
      </c>
      <c r="W4" s="339">
        <f t="shared" si="2"/>
        <v>8.9</v>
      </c>
      <c r="X4" s="339">
        <f t="shared" ref="X4:Y4" si="3">AVERAGE(X7:X17)</f>
        <v>11.545454545454545</v>
      </c>
      <c r="Y4" s="339">
        <f t="shared" si="3"/>
        <v>9.9090909090909083</v>
      </c>
      <c r="Z4" s="339">
        <f t="shared" ref="Z4" si="4">AVERAGE(Z7:Z17)</f>
        <v>19.818181818181817</v>
      </c>
      <c r="AA4" s="339">
        <f t="shared" si="2"/>
        <v>12.8</v>
      </c>
      <c r="AB4" s="339">
        <f t="shared" si="2"/>
        <v>12.9</v>
      </c>
      <c r="AC4" s="339">
        <f>SUM(Q4:AB4)</f>
        <v>138.57272727272726</v>
      </c>
    </row>
    <row r="5" spans="1:29" ht="13.8" thickBot="1">
      <c r="A5" s="380"/>
      <c r="B5" s="380"/>
      <c r="C5" s="126"/>
      <c r="D5" s="126"/>
      <c r="E5" s="126"/>
      <c r="F5" s="126"/>
      <c r="G5" s="126"/>
      <c r="H5" s="126"/>
      <c r="I5" s="126"/>
      <c r="J5" s="126"/>
      <c r="K5" s="12" t="s">
        <v>20</v>
      </c>
      <c r="L5" s="341"/>
      <c r="M5" s="341"/>
      <c r="N5" s="341"/>
      <c r="O5" s="131"/>
      <c r="P5" s="207"/>
      <c r="Q5" s="207"/>
      <c r="R5" s="126"/>
      <c r="S5" s="126"/>
      <c r="T5" s="126"/>
      <c r="U5" s="126"/>
      <c r="V5" s="126"/>
      <c r="W5" s="126"/>
      <c r="X5" s="126"/>
      <c r="Y5" s="126"/>
      <c r="Z5" s="12" t="s">
        <v>20</v>
      </c>
      <c r="AA5" s="341"/>
      <c r="AB5" s="341"/>
      <c r="AC5" s="341"/>
    </row>
    <row r="6" spans="1:29" ht="13.8" thickBot="1">
      <c r="A6" s="204"/>
      <c r="B6" s="204"/>
      <c r="C6" s="420"/>
      <c r="D6" s="420"/>
      <c r="E6" s="420"/>
      <c r="F6" s="420"/>
      <c r="G6" s="420"/>
      <c r="H6" s="420"/>
      <c r="I6" s="420"/>
      <c r="J6" s="420"/>
      <c r="K6" s="277">
        <v>82</v>
      </c>
      <c r="L6" s="340"/>
      <c r="M6" s="340"/>
      <c r="N6" s="341"/>
      <c r="O6" s="11"/>
      <c r="P6" s="207"/>
      <c r="Q6" s="207"/>
      <c r="R6" s="420"/>
      <c r="S6" s="420"/>
      <c r="T6" s="420"/>
      <c r="U6" s="420"/>
      <c r="V6" s="420"/>
      <c r="W6" s="420"/>
      <c r="X6" s="420"/>
      <c r="Y6" s="420"/>
      <c r="Z6" s="277">
        <v>0</v>
      </c>
      <c r="AA6" s="126"/>
      <c r="AB6" s="126"/>
      <c r="AC6" s="341"/>
    </row>
    <row r="7" spans="1:29" ht="18" customHeight="1" thickBot="1">
      <c r="A7" s="381" t="s">
        <v>237</v>
      </c>
      <c r="B7" s="406">
        <v>81</v>
      </c>
      <c r="C7" s="407">
        <v>39</v>
      </c>
      <c r="D7" s="407">
        <v>72</v>
      </c>
      <c r="E7" s="553">
        <v>88</v>
      </c>
      <c r="F7" s="553">
        <v>258</v>
      </c>
      <c r="G7" s="553">
        <v>412</v>
      </c>
      <c r="H7" s="553">
        <v>545</v>
      </c>
      <c r="I7" s="553">
        <v>563</v>
      </c>
      <c r="J7" s="553">
        <v>570</v>
      </c>
      <c r="K7" s="553">
        <v>82</v>
      </c>
      <c r="L7" s="340"/>
      <c r="M7" s="340"/>
      <c r="N7" s="206">
        <f t="shared" ref="N7:N18" si="5">SUM(B7:M7)</f>
        <v>2710</v>
      </c>
      <c r="O7" s="136" t="s">
        <v>21</v>
      </c>
      <c r="P7" s="381" t="s">
        <v>237</v>
      </c>
      <c r="Q7" s="406">
        <v>0</v>
      </c>
      <c r="R7" s="407">
        <v>5</v>
      </c>
      <c r="S7" s="407">
        <v>4</v>
      </c>
      <c r="T7" s="407">
        <v>1</v>
      </c>
      <c r="U7" s="407">
        <v>1</v>
      </c>
      <c r="V7" s="407">
        <v>1</v>
      </c>
      <c r="W7" s="407">
        <v>1</v>
      </c>
      <c r="X7" s="407">
        <v>1</v>
      </c>
      <c r="Y7" s="340">
        <v>0</v>
      </c>
      <c r="Z7" s="340">
        <v>0</v>
      </c>
      <c r="AA7" s="340"/>
      <c r="AB7" s="340"/>
      <c r="AC7" s="206">
        <f t="shared" ref="AC7:AC18" si="6">SUM(Q7:AB7)</f>
        <v>14</v>
      </c>
    </row>
    <row r="8" spans="1:29" ht="18" customHeight="1" thickBot="1">
      <c r="A8" s="381" t="s">
        <v>204</v>
      </c>
      <c r="B8" s="404">
        <v>81</v>
      </c>
      <c r="C8" s="404">
        <v>48</v>
      </c>
      <c r="D8" s="405">
        <v>71</v>
      </c>
      <c r="E8" s="404">
        <v>128</v>
      </c>
      <c r="F8" s="404">
        <v>171</v>
      </c>
      <c r="G8" s="404">
        <v>350</v>
      </c>
      <c r="H8" s="404">
        <v>569</v>
      </c>
      <c r="I8" s="404">
        <v>553</v>
      </c>
      <c r="J8" s="404">
        <v>458</v>
      </c>
      <c r="K8" s="404">
        <v>306</v>
      </c>
      <c r="L8" s="404">
        <v>220</v>
      </c>
      <c r="M8" s="405">
        <v>229</v>
      </c>
      <c r="N8" s="398">
        <f t="shared" si="5"/>
        <v>3184</v>
      </c>
      <c r="O8" s="379"/>
      <c r="P8" s="382" t="s">
        <v>203</v>
      </c>
      <c r="Q8" s="408">
        <v>1</v>
      </c>
      <c r="R8" s="408">
        <v>2</v>
      </c>
      <c r="S8" s="408">
        <v>1</v>
      </c>
      <c r="T8" s="408">
        <v>0</v>
      </c>
      <c r="U8" s="408">
        <v>0</v>
      </c>
      <c r="V8" s="408">
        <v>0</v>
      </c>
      <c r="W8" s="408">
        <v>1</v>
      </c>
      <c r="X8" s="408">
        <v>1</v>
      </c>
      <c r="Y8" s="408">
        <v>0</v>
      </c>
      <c r="Z8" s="408">
        <v>1</v>
      </c>
      <c r="AA8" s="408">
        <v>0</v>
      </c>
      <c r="AB8" s="408">
        <v>0</v>
      </c>
      <c r="AC8" s="409">
        <f t="shared" si="6"/>
        <v>7</v>
      </c>
    </row>
    <row r="9" spans="1:29" ht="18" customHeight="1" thickBot="1">
      <c r="A9" s="382" t="s">
        <v>136</v>
      </c>
      <c r="B9" s="273">
        <v>112</v>
      </c>
      <c r="C9" s="273">
        <v>85</v>
      </c>
      <c r="D9" s="273">
        <v>60</v>
      </c>
      <c r="E9" s="273">
        <v>97</v>
      </c>
      <c r="F9" s="273">
        <v>95</v>
      </c>
      <c r="G9" s="273">
        <v>305</v>
      </c>
      <c r="H9" s="273">
        <v>544</v>
      </c>
      <c r="I9" s="273">
        <v>449</v>
      </c>
      <c r="J9" s="273">
        <v>475</v>
      </c>
      <c r="K9" s="273">
        <v>505</v>
      </c>
      <c r="L9" s="273">
        <v>219</v>
      </c>
      <c r="M9" s="274">
        <v>98</v>
      </c>
      <c r="N9" s="397">
        <f t="shared" si="5"/>
        <v>3044</v>
      </c>
      <c r="O9" s="136"/>
      <c r="P9" s="382" t="s">
        <v>136</v>
      </c>
      <c r="Q9" s="342">
        <v>16</v>
      </c>
      <c r="R9" s="342">
        <v>1</v>
      </c>
      <c r="S9" s="342">
        <v>19</v>
      </c>
      <c r="T9" s="340">
        <v>3</v>
      </c>
      <c r="U9" s="340">
        <v>13</v>
      </c>
      <c r="V9" s="340">
        <v>1</v>
      </c>
      <c r="W9" s="340">
        <v>2</v>
      </c>
      <c r="X9" s="340">
        <v>2</v>
      </c>
      <c r="Y9" s="340">
        <v>0</v>
      </c>
      <c r="Z9" s="340">
        <v>24</v>
      </c>
      <c r="AA9" s="340">
        <v>4</v>
      </c>
      <c r="AB9" s="340">
        <v>1</v>
      </c>
      <c r="AC9" s="396">
        <f t="shared" si="6"/>
        <v>86</v>
      </c>
    </row>
    <row r="10" spans="1:29" ht="18" customHeight="1" thickBot="1">
      <c r="A10" s="383" t="s">
        <v>30</v>
      </c>
      <c r="B10" s="343">
        <v>84</v>
      </c>
      <c r="C10" s="343">
        <v>100</v>
      </c>
      <c r="D10" s="344">
        <v>77</v>
      </c>
      <c r="E10" s="344">
        <v>80</v>
      </c>
      <c r="F10" s="178">
        <v>236</v>
      </c>
      <c r="G10" s="178">
        <v>438</v>
      </c>
      <c r="H10" s="179">
        <v>631</v>
      </c>
      <c r="I10" s="178">
        <v>752</v>
      </c>
      <c r="J10" s="177">
        <v>523</v>
      </c>
      <c r="K10" s="178">
        <v>427</v>
      </c>
      <c r="L10" s="177">
        <v>253</v>
      </c>
      <c r="M10" s="345">
        <v>136</v>
      </c>
      <c r="N10" s="386">
        <f t="shared" si="5"/>
        <v>3737</v>
      </c>
      <c r="O10" s="136"/>
      <c r="P10" s="384" t="s">
        <v>22</v>
      </c>
      <c r="Q10" s="346">
        <v>7</v>
      </c>
      <c r="R10" s="346">
        <v>7</v>
      </c>
      <c r="S10" s="347">
        <v>13</v>
      </c>
      <c r="T10" s="347">
        <v>3</v>
      </c>
      <c r="U10" s="347">
        <v>8</v>
      </c>
      <c r="V10" s="347">
        <v>11</v>
      </c>
      <c r="W10" s="346">
        <v>5</v>
      </c>
      <c r="X10" s="347">
        <v>11</v>
      </c>
      <c r="Y10" s="347">
        <v>9</v>
      </c>
      <c r="Z10" s="347">
        <v>9</v>
      </c>
      <c r="AA10" s="348">
        <v>20</v>
      </c>
      <c r="AB10" s="348">
        <v>35</v>
      </c>
      <c r="AC10" s="394">
        <f t="shared" si="6"/>
        <v>138</v>
      </c>
    </row>
    <row r="11" spans="1:29" ht="18" customHeight="1" thickBot="1">
      <c r="A11" s="383" t="s">
        <v>31</v>
      </c>
      <c r="B11" s="347">
        <v>41</v>
      </c>
      <c r="C11" s="347">
        <v>44</v>
      </c>
      <c r="D11" s="347">
        <v>67</v>
      </c>
      <c r="E11" s="347">
        <v>103</v>
      </c>
      <c r="F11" s="349">
        <v>311</v>
      </c>
      <c r="G11" s="347">
        <v>415</v>
      </c>
      <c r="H11" s="347">
        <v>539</v>
      </c>
      <c r="I11" s="349">
        <v>1165</v>
      </c>
      <c r="J11" s="347">
        <v>534</v>
      </c>
      <c r="K11" s="347">
        <v>297</v>
      </c>
      <c r="L11" s="346">
        <v>205</v>
      </c>
      <c r="M11" s="350">
        <v>92</v>
      </c>
      <c r="N11" s="387">
        <f t="shared" si="5"/>
        <v>3813</v>
      </c>
      <c r="O11" s="136"/>
      <c r="P11" s="383" t="s">
        <v>31</v>
      </c>
      <c r="Q11" s="347">
        <v>9</v>
      </c>
      <c r="R11" s="347">
        <v>22</v>
      </c>
      <c r="S11" s="346">
        <v>18</v>
      </c>
      <c r="T11" s="347">
        <v>9</v>
      </c>
      <c r="U11" s="351">
        <v>21</v>
      </c>
      <c r="V11" s="347">
        <v>14</v>
      </c>
      <c r="W11" s="347">
        <v>6</v>
      </c>
      <c r="X11" s="347">
        <v>13</v>
      </c>
      <c r="Y11" s="347">
        <v>7</v>
      </c>
      <c r="Z11" s="352">
        <v>81</v>
      </c>
      <c r="AA11" s="351">
        <v>31</v>
      </c>
      <c r="AB11" s="352">
        <v>37</v>
      </c>
      <c r="AC11" s="395">
        <f t="shared" si="6"/>
        <v>268</v>
      </c>
    </row>
    <row r="12" spans="1:29" ht="18" customHeight="1" thickBot="1">
      <c r="A12" s="383" t="s">
        <v>32</v>
      </c>
      <c r="B12" s="347">
        <v>57</v>
      </c>
      <c r="C12" s="346">
        <v>35</v>
      </c>
      <c r="D12" s="347">
        <v>95</v>
      </c>
      <c r="E12" s="346">
        <v>112</v>
      </c>
      <c r="F12" s="347">
        <v>131</v>
      </c>
      <c r="G12" s="15">
        <v>340</v>
      </c>
      <c r="H12" s="15">
        <v>483</v>
      </c>
      <c r="I12" s="16">
        <v>1339</v>
      </c>
      <c r="J12" s="15">
        <v>614</v>
      </c>
      <c r="K12" s="15">
        <v>349</v>
      </c>
      <c r="L12" s="15">
        <v>236</v>
      </c>
      <c r="M12" s="353">
        <v>68</v>
      </c>
      <c r="N12" s="386">
        <f t="shared" si="5"/>
        <v>3859</v>
      </c>
      <c r="O12" s="136"/>
      <c r="P12" s="383" t="s">
        <v>32</v>
      </c>
      <c r="Q12" s="347">
        <v>19</v>
      </c>
      <c r="R12" s="347">
        <v>12</v>
      </c>
      <c r="S12" s="347">
        <v>8</v>
      </c>
      <c r="T12" s="346">
        <v>12</v>
      </c>
      <c r="U12" s="347">
        <v>7</v>
      </c>
      <c r="V12" s="347">
        <v>15</v>
      </c>
      <c r="W12" s="15">
        <v>16</v>
      </c>
      <c r="X12" s="353">
        <v>12</v>
      </c>
      <c r="Y12" s="346">
        <v>16</v>
      </c>
      <c r="Z12" s="347">
        <v>6</v>
      </c>
      <c r="AA12" s="346">
        <v>12</v>
      </c>
      <c r="AB12" s="346">
        <v>6</v>
      </c>
      <c r="AC12" s="394">
        <f t="shared" si="6"/>
        <v>141</v>
      </c>
    </row>
    <row r="13" spans="1:29" ht="18" customHeight="1" thickBot="1">
      <c r="A13" s="383" t="s">
        <v>33</v>
      </c>
      <c r="B13" s="354">
        <v>68</v>
      </c>
      <c r="C13" s="347">
        <v>42</v>
      </c>
      <c r="D13" s="347">
        <v>44</v>
      </c>
      <c r="E13" s="346">
        <v>75</v>
      </c>
      <c r="F13" s="346">
        <v>135</v>
      </c>
      <c r="G13" s="346">
        <v>448</v>
      </c>
      <c r="H13" s="347">
        <v>507</v>
      </c>
      <c r="I13" s="347">
        <v>808</v>
      </c>
      <c r="J13" s="351">
        <v>795</v>
      </c>
      <c r="K13" s="346">
        <v>313</v>
      </c>
      <c r="L13" s="346">
        <v>246</v>
      </c>
      <c r="M13" s="346">
        <v>143</v>
      </c>
      <c r="N13" s="386">
        <f t="shared" si="5"/>
        <v>3624</v>
      </c>
      <c r="O13" s="136"/>
      <c r="P13" s="383" t="s">
        <v>33</v>
      </c>
      <c r="Q13" s="356">
        <v>9</v>
      </c>
      <c r="R13" s="347">
        <v>16</v>
      </c>
      <c r="S13" s="347">
        <v>12</v>
      </c>
      <c r="T13" s="346">
        <v>6</v>
      </c>
      <c r="U13" s="357">
        <v>7</v>
      </c>
      <c r="V13" s="357">
        <v>14</v>
      </c>
      <c r="W13" s="347">
        <v>9</v>
      </c>
      <c r="X13" s="347">
        <v>14</v>
      </c>
      <c r="Y13" s="347">
        <v>9</v>
      </c>
      <c r="Z13" s="347">
        <v>9</v>
      </c>
      <c r="AA13" s="357">
        <v>8</v>
      </c>
      <c r="AB13" s="357">
        <v>7</v>
      </c>
      <c r="AC13" s="394">
        <f t="shared" si="6"/>
        <v>120</v>
      </c>
    </row>
    <row r="14" spans="1:29" ht="18" customHeight="1" thickBot="1">
      <c r="A14" s="14" t="s">
        <v>34</v>
      </c>
      <c r="B14" s="358">
        <v>71</v>
      </c>
      <c r="C14" s="358">
        <v>97</v>
      </c>
      <c r="D14" s="358">
        <v>61</v>
      </c>
      <c r="E14" s="359">
        <v>105</v>
      </c>
      <c r="F14" s="359">
        <v>198</v>
      </c>
      <c r="G14" s="359">
        <v>442</v>
      </c>
      <c r="H14" s="360">
        <v>790</v>
      </c>
      <c r="I14" s="17">
        <v>674</v>
      </c>
      <c r="J14" s="17">
        <v>594</v>
      </c>
      <c r="K14" s="359">
        <v>275</v>
      </c>
      <c r="L14" s="359">
        <v>133</v>
      </c>
      <c r="M14" s="359">
        <v>108</v>
      </c>
      <c r="N14" s="386">
        <f t="shared" si="5"/>
        <v>3548</v>
      </c>
      <c r="O14" s="11"/>
      <c r="P14" s="385" t="s">
        <v>34</v>
      </c>
      <c r="Q14" s="358">
        <v>7</v>
      </c>
      <c r="R14" s="358">
        <v>13</v>
      </c>
      <c r="S14" s="358">
        <v>11</v>
      </c>
      <c r="T14" s="359">
        <v>11</v>
      </c>
      <c r="U14" s="359">
        <v>12</v>
      </c>
      <c r="V14" s="359">
        <v>15</v>
      </c>
      <c r="W14" s="359">
        <v>20</v>
      </c>
      <c r="X14" s="359">
        <v>15</v>
      </c>
      <c r="Y14" s="359">
        <v>15</v>
      </c>
      <c r="Z14" s="359">
        <v>20</v>
      </c>
      <c r="AA14" s="359">
        <v>9</v>
      </c>
      <c r="AB14" s="359">
        <v>7</v>
      </c>
      <c r="AC14" s="393">
        <f t="shared" si="6"/>
        <v>155</v>
      </c>
    </row>
    <row r="15" spans="1:29" ht="13.8" hidden="1" thickBot="1">
      <c r="A15" s="19" t="s">
        <v>35</v>
      </c>
      <c r="B15" s="356">
        <v>38</v>
      </c>
      <c r="C15" s="359">
        <v>19</v>
      </c>
      <c r="D15" s="359">
        <v>38</v>
      </c>
      <c r="E15" s="359">
        <v>203</v>
      </c>
      <c r="F15" s="359">
        <v>146</v>
      </c>
      <c r="G15" s="359">
        <v>439</v>
      </c>
      <c r="H15" s="360">
        <v>964</v>
      </c>
      <c r="I15" s="360">
        <v>1154</v>
      </c>
      <c r="J15" s="359">
        <v>423</v>
      </c>
      <c r="K15" s="359">
        <v>388</v>
      </c>
      <c r="L15" s="359">
        <v>176</v>
      </c>
      <c r="M15" s="359">
        <v>143</v>
      </c>
      <c r="N15" s="361">
        <f t="shared" si="5"/>
        <v>4131</v>
      </c>
      <c r="O15" s="11"/>
      <c r="P15" s="18" t="s">
        <v>35</v>
      </c>
      <c r="Q15" s="359">
        <v>7</v>
      </c>
      <c r="R15" s="359">
        <v>7</v>
      </c>
      <c r="S15" s="359">
        <v>8</v>
      </c>
      <c r="T15" s="359">
        <v>12</v>
      </c>
      <c r="U15" s="359">
        <v>9</v>
      </c>
      <c r="V15" s="359">
        <v>6</v>
      </c>
      <c r="W15" s="359">
        <v>11</v>
      </c>
      <c r="X15" s="359">
        <v>8</v>
      </c>
      <c r="Y15" s="359">
        <v>16</v>
      </c>
      <c r="Z15" s="359">
        <v>40</v>
      </c>
      <c r="AA15" s="359">
        <v>17</v>
      </c>
      <c r="AB15" s="359">
        <v>16</v>
      </c>
      <c r="AC15" s="359">
        <f t="shared" si="6"/>
        <v>157</v>
      </c>
    </row>
    <row r="16" spans="1:29" ht="13.8" hidden="1" thickBot="1">
      <c r="A16" s="362" t="s">
        <v>36</v>
      </c>
      <c r="B16" s="17">
        <v>49</v>
      </c>
      <c r="C16" s="17">
        <v>63</v>
      </c>
      <c r="D16" s="17">
        <v>50</v>
      </c>
      <c r="E16" s="17">
        <v>71</v>
      </c>
      <c r="F16" s="17">
        <v>144</v>
      </c>
      <c r="G16" s="17">
        <v>374</v>
      </c>
      <c r="H16" s="133">
        <v>729</v>
      </c>
      <c r="I16" s="133">
        <v>1097</v>
      </c>
      <c r="J16" s="133">
        <v>650</v>
      </c>
      <c r="K16" s="17">
        <v>397</v>
      </c>
      <c r="L16" s="17">
        <v>192</v>
      </c>
      <c r="M16" s="17">
        <v>217</v>
      </c>
      <c r="N16" s="361">
        <f t="shared" si="5"/>
        <v>4033</v>
      </c>
      <c r="O16" s="11"/>
      <c r="P16" s="20" t="s">
        <v>36</v>
      </c>
      <c r="Q16" s="17">
        <v>10</v>
      </c>
      <c r="R16" s="17">
        <v>6</v>
      </c>
      <c r="S16" s="17">
        <v>14</v>
      </c>
      <c r="T16" s="17">
        <v>10</v>
      </c>
      <c r="U16" s="17">
        <v>10</v>
      </c>
      <c r="V16" s="17">
        <v>19</v>
      </c>
      <c r="W16" s="17">
        <v>11</v>
      </c>
      <c r="X16" s="17">
        <v>20</v>
      </c>
      <c r="Y16" s="17">
        <v>15</v>
      </c>
      <c r="Z16" s="17">
        <v>8</v>
      </c>
      <c r="AA16" s="17">
        <v>11</v>
      </c>
      <c r="AB16" s="17">
        <v>8</v>
      </c>
      <c r="AC16" s="359">
        <f t="shared" si="6"/>
        <v>142</v>
      </c>
    </row>
    <row r="17" spans="1:30" ht="13.8" hidden="1" thickBot="1">
      <c r="A17" s="19" t="s">
        <v>37</v>
      </c>
      <c r="B17" s="17">
        <v>53</v>
      </c>
      <c r="C17" s="17">
        <v>39</v>
      </c>
      <c r="D17" s="17">
        <v>74</v>
      </c>
      <c r="E17" s="17">
        <v>64</v>
      </c>
      <c r="F17" s="17">
        <v>208</v>
      </c>
      <c r="G17" s="17">
        <v>491</v>
      </c>
      <c r="H17" s="17">
        <v>454</v>
      </c>
      <c r="I17" s="133">
        <v>1068</v>
      </c>
      <c r="J17" s="17">
        <v>568</v>
      </c>
      <c r="K17" s="17">
        <v>407</v>
      </c>
      <c r="L17" s="17">
        <v>228</v>
      </c>
      <c r="M17" s="17">
        <v>81</v>
      </c>
      <c r="N17" s="355">
        <f t="shared" si="5"/>
        <v>3735</v>
      </c>
      <c r="O17" s="11"/>
      <c r="P17" s="18" t="s">
        <v>37</v>
      </c>
      <c r="Q17" s="17">
        <v>12</v>
      </c>
      <c r="R17" s="17">
        <v>13</v>
      </c>
      <c r="S17" s="17">
        <v>46</v>
      </c>
      <c r="T17" s="17">
        <v>9</v>
      </c>
      <c r="U17" s="17">
        <v>20</v>
      </c>
      <c r="V17" s="17">
        <v>4</v>
      </c>
      <c r="W17" s="17">
        <v>8</v>
      </c>
      <c r="X17" s="17">
        <v>30</v>
      </c>
      <c r="Y17" s="17">
        <v>22</v>
      </c>
      <c r="Z17" s="17">
        <v>20</v>
      </c>
      <c r="AA17" s="17">
        <v>16</v>
      </c>
      <c r="AB17" s="17">
        <v>12</v>
      </c>
      <c r="AC17" s="363">
        <f t="shared" si="6"/>
        <v>212</v>
      </c>
    </row>
    <row r="18" spans="1:30" ht="13.8" hidden="1" thickBot="1">
      <c r="A18" s="19" t="s">
        <v>23</v>
      </c>
      <c r="B18" s="134">
        <v>67</v>
      </c>
      <c r="C18" s="134">
        <v>62</v>
      </c>
      <c r="D18" s="134">
        <v>57</v>
      </c>
      <c r="E18" s="134">
        <v>77</v>
      </c>
      <c r="F18" s="134">
        <v>473</v>
      </c>
      <c r="G18" s="134">
        <v>468</v>
      </c>
      <c r="H18" s="135">
        <v>659</v>
      </c>
      <c r="I18" s="134">
        <v>851</v>
      </c>
      <c r="J18" s="134">
        <v>542</v>
      </c>
      <c r="K18" s="134">
        <v>270</v>
      </c>
      <c r="L18" s="134">
        <v>208</v>
      </c>
      <c r="M18" s="134">
        <v>174</v>
      </c>
      <c r="N18" s="364">
        <f t="shared" si="5"/>
        <v>3908</v>
      </c>
      <c r="O18" s="11" t="s">
        <v>29</v>
      </c>
      <c r="P18" s="20" t="s">
        <v>23</v>
      </c>
      <c r="Q18" s="17">
        <v>6</v>
      </c>
      <c r="R18" s="17">
        <v>25</v>
      </c>
      <c r="S18" s="17">
        <v>29</v>
      </c>
      <c r="T18" s="17">
        <v>4</v>
      </c>
      <c r="U18" s="17">
        <v>17</v>
      </c>
      <c r="V18" s="17">
        <v>19</v>
      </c>
      <c r="W18" s="17">
        <v>14</v>
      </c>
      <c r="X18" s="17">
        <v>37</v>
      </c>
      <c r="Y18" s="21">
        <v>76</v>
      </c>
      <c r="Z18" s="17">
        <v>34</v>
      </c>
      <c r="AA18" s="17">
        <v>17</v>
      </c>
      <c r="AB18" s="17">
        <v>18</v>
      </c>
      <c r="AC18" s="363">
        <f t="shared" si="6"/>
        <v>296</v>
      </c>
    </row>
    <row r="19" spans="1:30">
      <c r="A19" s="22"/>
      <c r="B19" s="365"/>
      <c r="C19" s="365"/>
      <c r="D19" s="365"/>
      <c r="E19" s="365"/>
      <c r="F19" s="365"/>
      <c r="G19" s="365"/>
      <c r="H19" s="365"/>
      <c r="I19" s="365"/>
      <c r="J19" s="365"/>
      <c r="K19" s="365"/>
      <c r="L19" s="365"/>
      <c r="M19" s="365"/>
      <c r="N19" s="23"/>
      <c r="O19" s="11"/>
      <c r="P19" s="24"/>
      <c r="Q19" s="366"/>
      <c r="R19" s="366"/>
      <c r="S19" s="366"/>
      <c r="T19" s="366"/>
      <c r="U19" s="366"/>
      <c r="V19" s="366"/>
      <c r="W19" s="366"/>
      <c r="X19" s="366"/>
      <c r="Y19" s="366"/>
      <c r="Z19" s="366"/>
      <c r="AA19" s="366"/>
      <c r="AB19" s="366"/>
      <c r="AC19" s="365"/>
    </row>
    <row r="20" spans="1:30" ht="13.5" customHeight="1">
      <c r="A20" s="815" t="s">
        <v>297</v>
      </c>
      <c r="B20" s="816"/>
      <c r="C20" s="816"/>
      <c r="D20" s="816"/>
      <c r="E20" s="816"/>
      <c r="F20" s="816"/>
      <c r="G20" s="816"/>
      <c r="H20" s="816"/>
      <c r="I20" s="816"/>
      <c r="J20" s="816"/>
      <c r="K20" s="816"/>
      <c r="L20" s="816"/>
      <c r="M20" s="816"/>
      <c r="N20" s="817"/>
      <c r="O20" s="11"/>
      <c r="P20" s="815" t="str">
        <f>+A20</f>
        <v>※2022年 第40週（10/3～10/9） 現在</v>
      </c>
      <c r="Q20" s="816"/>
      <c r="R20" s="816"/>
      <c r="S20" s="816"/>
      <c r="T20" s="816"/>
      <c r="U20" s="816"/>
      <c r="V20" s="816"/>
      <c r="W20" s="816"/>
      <c r="X20" s="816"/>
      <c r="Y20" s="816"/>
      <c r="Z20" s="816"/>
      <c r="AA20" s="816"/>
      <c r="AB20" s="816"/>
      <c r="AC20" s="817"/>
    </row>
    <row r="21" spans="1:30" ht="13.8" thickBot="1">
      <c r="A21" s="25"/>
      <c r="B21" s="11"/>
      <c r="C21" s="11"/>
      <c r="D21" s="11"/>
      <c r="E21" s="11"/>
      <c r="F21" s="11"/>
      <c r="G21" s="11" t="s">
        <v>21</v>
      </c>
      <c r="H21" s="11"/>
      <c r="I21" s="11"/>
      <c r="J21" s="11"/>
      <c r="K21" s="11"/>
      <c r="L21" s="11"/>
      <c r="M21" s="11"/>
      <c r="N21" s="26"/>
      <c r="O21" s="11"/>
      <c r="P21" s="228"/>
      <c r="Q21" s="11"/>
      <c r="R21" s="11"/>
      <c r="S21" s="11"/>
      <c r="T21" s="11"/>
      <c r="U21" s="11"/>
      <c r="V21" s="11"/>
      <c r="W21" s="11"/>
      <c r="X21" s="11"/>
      <c r="Y21" s="11"/>
      <c r="Z21" s="11"/>
      <c r="AA21" s="11"/>
      <c r="AB21" s="11"/>
      <c r="AC21" s="28"/>
    </row>
    <row r="22" spans="1:30" ht="17.25" customHeight="1" thickBot="1">
      <c r="A22" s="25"/>
      <c r="B22" s="367" t="s">
        <v>227</v>
      </c>
      <c r="C22" s="11"/>
      <c r="D22" s="29" t="s">
        <v>269</v>
      </c>
      <c r="E22" s="30"/>
      <c r="F22" s="11"/>
      <c r="G22" s="11" t="s">
        <v>21</v>
      </c>
      <c r="H22" s="11"/>
      <c r="I22" s="11"/>
      <c r="J22" s="11"/>
      <c r="K22" s="11"/>
      <c r="L22" s="11"/>
      <c r="M22" s="11"/>
      <c r="N22" s="26"/>
      <c r="O22" s="136" t="s">
        <v>21</v>
      </c>
      <c r="P22" s="229"/>
      <c r="Q22" s="368" t="s">
        <v>228</v>
      </c>
      <c r="R22" s="802" t="s">
        <v>254</v>
      </c>
      <c r="S22" s="803"/>
      <c r="T22" s="537" t="s">
        <v>270</v>
      </c>
      <c r="U22" s="537"/>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6" t="s">
        <v>21</v>
      </c>
      <c r="P23" s="228"/>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6"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1"/>
    </row>
    <row r="26" spans="1:30">
      <c r="A26" s="25"/>
      <c r="B26" s="11"/>
      <c r="C26" s="11"/>
      <c r="D26" s="11"/>
      <c r="E26" s="11"/>
      <c r="F26" s="11"/>
      <c r="G26" s="11"/>
      <c r="H26" s="11"/>
      <c r="I26" s="11"/>
      <c r="J26" s="11"/>
      <c r="K26" s="11"/>
      <c r="L26" s="11"/>
      <c r="M26" s="11"/>
      <c r="N26" s="26"/>
      <c r="O26" s="11" t="s">
        <v>21</v>
      </c>
      <c r="P26" s="13"/>
      <c r="AC26" s="31"/>
    </row>
    <row r="27" spans="1:30">
      <c r="A27" s="25"/>
      <c r="B27" s="11"/>
      <c r="C27" s="11"/>
      <c r="D27" s="11"/>
      <c r="E27" s="11"/>
      <c r="F27" s="11"/>
      <c r="G27" s="11"/>
      <c r="H27" s="11"/>
      <c r="I27" s="11"/>
      <c r="J27" s="11"/>
      <c r="K27" s="11"/>
      <c r="L27" s="11"/>
      <c r="M27" s="11"/>
      <c r="N27" s="26"/>
      <c r="O27" s="11" t="s">
        <v>21</v>
      </c>
      <c r="P27" s="13"/>
      <c r="AC27" s="31"/>
      <c r="AD27" s="275"/>
    </row>
    <row r="28" spans="1:30">
      <c r="A28" s="25"/>
      <c r="B28" s="11"/>
      <c r="C28" s="11"/>
      <c r="D28" s="11"/>
      <c r="E28" s="11"/>
      <c r="F28" s="11"/>
      <c r="G28" s="11"/>
      <c r="H28" s="11"/>
      <c r="I28" s="11"/>
      <c r="J28" s="11"/>
      <c r="K28" s="11"/>
      <c r="L28" s="11"/>
      <c r="M28" s="11"/>
      <c r="N28" s="26"/>
      <c r="O28" s="11"/>
      <c r="P28" s="13"/>
      <c r="AC28" s="31"/>
    </row>
    <row r="29" spans="1:30">
      <c r="A29" s="25"/>
      <c r="B29" s="11"/>
      <c r="C29" s="11"/>
      <c r="D29" s="11"/>
      <c r="E29" s="11"/>
      <c r="F29" s="11"/>
      <c r="G29" s="11"/>
      <c r="H29" s="11"/>
      <c r="I29" s="11"/>
      <c r="J29" s="11"/>
      <c r="K29" s="11"/>
      <c r="L29" s="11"/>
      <c r="M29" s="11"/>
      <c r="N29" s="26"/>
      <c r="O29" s="11"/>
      <c r="P29" s="13"/>
      <c r="AC29" s="31"/>
    </row>
    <row r="30" spans="1:30" ht="13.8" thickBot="1">
      <c r="A30" s="32"/>
      <c r="B30" s="33"/>
      <c r="C30" s="33"/>
      <c r="D30" s="33"/>
      <c r="E30" s="33"/>
      <c r="F30" s="33"/>
      <c r="G30" s="33"/>
      <c r="H30" s="33"/>
      <c r="I30" s="33"/>
      <c r="J30" s="33"/>
      <c r="K30" s="33"/>
      <c r="L30" s="33"/>
      <c r="M30" s="33"/>
      <c r="N30" s="34"/>
      <c r="O30" s="11"/>
      <c r="P30" s="35"/>
      <c r="Q30" s="36"/>
      <c r="R30" s="36"/>
      <c r="S30" s="36"/>
      <c r="T30" s="36"/>
      <c r="U30" s="36"/>
      <c r="V30" s="36"/>
      <c r="W30" s="36"/>
      <c r="X30" s="36"/>
      <c r="Y30" s="36"/>
      <c r="Z30" s="36"/>
      <c r="AA30" s="36"/>
      <c r="AB30" s="36"/>
      <c r="AC30" s="37"/>
    </row>
    <row r="31" spans="1:30">
      <c r="A31" s="38"/>
      <c r="C31" s="11"/>
      <c r="D31" s="11"/>
      <c r="E31" s="11"/>
      <c r="F31" s="11"/>
      <c r="G31" s="11"/>
      <c r="H31" s="11"/>
      <c r="I31" s="11"/>
      <c r="J31" s="11"/>
      <c r="K31" s="11"/>
      <c r="L31" s="11"/>
      <c r="M31" s="11"/>
      <c r="N31" s="11"/>
      <c r="O31" s="11"/>
    </row>
    <row r="32" spans="1:30">
      <c r="O32" s="11"/>
    </row>
    <row r="33" spans="1:29">
      <c r="K33" s="36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70" t="s">
        <v>229</v>
      </c>
      <c r="R37" s="170"/>
      <c r="S37" s="170"/>
      <c r="T37" s="170"/>
      <c r="U37" s="170"/>
      <c r="V37" s="170"/>
      <c r="W37" s="170"/>
      <c r="X37" s="170"/>
    </row>
    <row r="38" spans="1:29">
      <c r="Q38" s="170" t="s">
        <v>230</v>
      </c>
      <c r="R38" s="170"/>
      <c r="S38" s="170"/>
      <c r="T38" s="170"/>
      <c r="U38" s="170"/>
      <c r="V38" s="170"/>
      <c r="W38" s="170"/>
      <c r="X38" s="170"/>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40　ノロウイルス関連情報 </vt:lpstr>
      <vt:lpstr>40  衛生訓話</vt:lpstr>
      <vt:lpstr>40　新型コロナウイルス情報</vt:lpstr>
      <vt:lpstr>40　食中毒記事等 </vt:lpstr>
      <vt:lpstr>40　海外情報</vt:lpstr>
      <vt:lpstr>38　感染症情報</vt:lpstr>
      <vt:lpstr>40　感染症統計</vt:lpstr>
      <vt:lpstr>40 食品回収</vt:lpstr>
      <vt:lpstr>40　食品表示</vt:lpstr>
      <vt:lpstr>40残留農薬　等 </vt:lpstr>
      <vt:lpstr>'38　感染症情報'!Print_Area</vt:lpstr>
      <vt:lpstr>'40  衛生訓話'!Print_Area</vt:lpstr>
      <vt:lpstr>'40　ノロウイルス関連情報 '!Print_Area</vt:lpstr>
      <vt:lpstr>'40　海外情報'!Print_Area</vt:lpstr>
      <vt:lpstr>'40　感染症統計'!Print_Area</vt:lpstr>
      <vt:lpstr>'40　食中毒記事等 '!Print_Area</vt:lpstr>
      <vt:lpstr>'40 食品回収'!Print_Area</vt:lpstr>
      <vt:lpstr>'40　食品表示'!Print_Area</vt:lpstr>
      <vt:lpstr>'40残留農薬　等 '!Print_Area</vt:lpstr>
      <vt:lpstr>スポンサー公告!Print_Area</vt:lpstr>
      <vt:lpstr>'40　食中毒記事等 '!Print_Titles</vt:lpstr>
      <vt:lpstr>'40残留農薬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2022-10-16T00:10:41Z</dcterms:modified>
</cp:coreProperties>
</file>